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R_Proj12637- Jamestown RI\02_Proposals\Submittal 011921\"/>
    </mc:Choice>
  </mc:AlternateContent>
  <bookViews>
    <workbookView xWindow="0" yWindow="0" windowWidth="23250" windowHeight="9495"/>
  </bookViews>
  <sheets>
    <sheet name="LED Conversion - Option #1 (A6)" sheetId="1" r:id="rId1"/>
    <sheet name="LED Conversion - Option #2 (A6)" sheetId="2" r:id="rId2"/>
    <sheet name="Post Tops - All Options (A6)" sheetId="3" r:id="rId3"/>
    <sheet name="Controls - All Options (A6)" sheetId="4" r:id="rId4"/>
    <sheet name="Maintenance Pricing (A6)" sheetId="5" r:id="rId5"/>
    <sheet name="Labor and Material Pricing (A6)" sheetId="6" r:id="rId6"/>
    <sheet name="GIS Lighting Survey (A6)" sheetId="7" r:id="rId7"/>
  </sheets>
  <externalReferences>
    <externalReference r:id="rId8"/>
    <externalReference r:id="rId9"/>
    <externalReference r:id="rId10"/>
    <externalReference r:id="rId11"/>
    <externalReference r:id="rId12"/>
  </externalReferences>
  <definedNames>
    <definedName name="AC_Savings">'[2]Fixture Location Guide'!$CJ$31</definedName>
    <definedName name="AccessDatabase" hidden="1">"C:\CSERVE\DOWNLOAD\DURHAMva_SORTED.mdb"</definedName>
    <definedName name="Adj_Hourly_Rate">'[2]Fixture Location Guide'!$CL$4</definedName>
    <definedName name="Adj_Labor_Markup">#REF!</definedName>
    <definedName name="AEM_Overall1">'[2]Fixture Location Guide'!$CK$2</definedName>
    <definedName name="AEM_Overall2">'[2]Fixture Location Guide'!$CL$2</definedName>
    <definedName name="_xlnm.Auto_Open">#REF!</definedName>
    <definedName name="AvNIPR">'[3]Pick List'!$K$2:$K$4</definedName>
    <definedName name="Bond">'[2]Proposal Scope'!$E$9</definedName>
    <definedName name="Bonding_Cost">'[2]Fixture Location Guide'!$CU$35</definedName>
    <definedName name="Contingency">'[2]Proposal Scope'!$E$7</definedName>
    <definedName name="Contingency_Cost">'[2]Fixture Location Guide'!$CU$30</definedName>
    <definedName name="ControlLaborCost">'[2]Controls Location Guide'!$BP$80</definedName>
    <definedName name="ControlMatCost">'[2]Controls Location Guide'!$BO$80</definedName>
    <definedName name="Controls_Dollars_Saved">'[2]Controls Location Guide'!$BJ$80</definedName>
    <definedName name="Controls_kWh_Saved">'[2]Controls Location Guide'!$BC$80</definedName>
    <definedName name="Controls_Savings">'[2]Fixture Location Guide'!$CJ$26</definedName>
    <definedName name="Controls_Total_Cost">'[2]Fixture Location Guide'!$CU$26</definedName>
    <definedName name="Crew_Size">#REF!</definedName>
    <definedName name="_xlnm.Database">#REF!</definedName>
    <definedName name="Disposal_Cost">'[2]Fixture Location Guide'!$CU$33</definedName>
    <definedName name="ECM_Total_Cost">'[2]Fixture Location Guide'!$CU$24</definedName>
    <definedName name="Energy_Rating_Value">'[3]Pick List'!$C$2:$C$6</definedName>
    <definedName name="ExistingQty">'[2]Fixture Location Guide'!$X$24</definedName>
    <definedName name="Hour_Code_Table">'[2]Hour Codes'!$B$5:$J$50</definedName>
    <definedName name="HOUSING">'[3]Pick List'!$D$11:$D$12</definedName>
    <definedName name="HrperDa">#REF!</definedName>
    <definedName name="Macro1">#REF!</definedName>
    <definedName name="Macro2">#REF!</definedName>
    <definedName name="Macro3">#REF!</definedName>
    <definedName name="Macro4">#REF!</definedName>
    <definedName name="Macro5">#REF!</definedName>
    <definedName name="Macro6">#REF!</definedName>
    <definedName name="Macro7">#REF!</definedName>
    <definedName name="Maint_Savings_ECMs">'[2]Fixture Location Guide'!$CJ$30</definedName>
    <definedName name="Maintenance_Stock_Cost">'[2]Fixture Location Guide'!$CU$31</definedName>
    <definedName name="MaintenanceStock">'[2]Proposal Scope'!$E$6</definedName>
    <definedName name="MANUFACTURER">'[3]Meter Selections'!$L$2:$L$40</definedName>
    <definedName name="Material_M_U">'[2]Fixture Location Guide'!$CK$4</definedName>
    <definedName name="Material_Tax">'[4]Proposal Scope'!$I$1</definedName>
    <definedName name="MatTax">'[2]Proposal Scope'!$E$8</definedName>
    <definedName name="MeterCommsMedia">'[3]Pick List'!$I$2:$I$7</definedName>
    <definedName name="MeterForm">'[3]Pick List'!$G$2:$G$10</definedName>
    <definedName name="MeterProtocol">'[3]Pick List'!$J$2:$J$16</definedName>
    <definedName name="MeterReadType">'[3]Pick List'!$L$2:$L$6</definedName>
    <definedName name="MeterType">'[3]Pick List'!$E$11:$E$16</definedName>
    <definedName name="MFGR_SERIES">#REF!</definedName>
    <definedName name="Non_Reporting_Entity">'[3]Pick List'!$A$2:$A$6</definedName>
    <definedName name="NR_Reimburse">'[5]Pick List'!$A$2:$A$6</definedName>
    <definedName name="Potential_Rebate">'[2]Fixture Location Guide'!$CX$36</definedName>
    <definedName name="_xlnm.Print_Area" localSheetId="3">'Controls - All Options (A6)'!$B$3:$I$32</definedName>
    <definedName name="_xlnm.Print_Area" localSheetId="6">'GIS Lighting Survey (A6)'!$B$3:$F$14</definedName>
    <definedName name="_xlnm.Print_Area" localSheetId="5">'Labor and Material Pricing (A6)'!$B$4:$F$70</definedName>
    <definedName name="_xlnm.Print_Area" localSheetId="0">'LED Conversion - Option #1 (A6)'!$B$3:$O$45</definedName>
    <definedName name="_xlnm.Print_Area" localSheetId="4">'Maintenance Pricing (A6)'!$B$4:$F$49</definedName>
    <definedName name="_xlnm.Print_Area" localSheetId="2">'Post Tops - All Options (A6)'!$B$2:$O$44</definedName>
    <definedName name="Proj_End_Date">#REF!</definedName>
    <definedName name="Project_Date">'[2]Proposal Scope'!$D$3</definedName>
    <definedName name="Project_Name">'[2]Proposal Scope'!$D$2</definedName>
    <definedName name="ProjTax">'[2]Proposal Scope'!#REF!</definedName>
    <definedName name="RawAddLaborTotal">'[2]Fixture Location Guide'!#REF!</definedName>
    <definedName name="RawAddMatTotal">'[2]Fixture Location Guide'!#REF!</definedName>
    <definedName name="RawControlMinutes">'[2]Controls Location Guide'!$BL$80</definedName>
    <definedName name="RawLaborMinutes">'[2]Fixture Location Guide'!$CL$24</definedName>
    <definedName name="RawMatTotal">'[2]Fixture Location Guide'!$CK$24</definedName>
    <definedName name="RawSensorMat">'[2]Controls Location Guide'!$BK$80</definedName>
    <definedName name="Real_Property">'[3]Pick List'!$E$2:$E$3</definedName>
    <definedName name="Recover">#REF!</definedName>
    <definedName name="TableName">"Dummy"</definedName>
    <definedName name="Tax">'[2]Proposal Scope'!$E$8</definedName>
    <definedName name="Tax_Cost">'[2]Fixture Location Guide'!$CU$34</definedName>
    <definedName name="Tax_Exempt">'[4]Proposal Scope'!$I$3</definedName>
    <definedName name="Tax_Type">'[4]Proposal Scope'!$E$8</definedName>
    <definedName name="temp">#REF!</definedName>
    <definedName name="Total_kWh_Saved">'[2]Fixture Location Guide'!$BR$24</definedName>
    <definedName name="TRUE_FALSE">'[3]Pick List'!$C$11:$C$12</definedName>
    <definedName name="UOM">'[3]Pick List'!$B$11:$B$39</definedName>
    <definedName name="UTILITY_TYPE">'[3]Pick List'!$A$11:$A$36</definedName>
    <definedName name="Workdays">#REF!</definedName>
    <definedName name="Yesno">'[3]Pick List'!$H$2:$H$4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5" l="1"/>
  <c r="E27" i="5" s="1"/>
  <c r="E28" i="5" s="1"/>
  <c r="E12" i="5"/>
  <c r="E14" i="5" s="1"/>
  <c r="E15" i="5" s="1"/>
  <c r="I31" i="4"/>
  <c r="I30" i="4"/>
  <c r="I22" i="4"/>
  <c r="I21" i="4"/>
  <c r="I13" i="4"/>
  <c r="L39" i="3"/>
  <c r="D39" i="3"/>
  <c r="O38" i="3"/>
  <c r="M38" i="3"/>
  <c r="L38" i="3"/>
  <c r="F38" i="3"/>
  <c r="G38" i="3" s="1"/>
  <c r="O37" i="3"/>
  <c r="O39" i="3" s="1"/>
  <c r="L37" i="3"/>
  <c r="M37" i="3" s="1"/>
  <c r="F37" i="3"/>
  <c r="F39" i="3" s="1"/>
  <c r="D43" i="3" s="1"/>
  <c r="O22" i="3"/>
  <c r="L22" i="3"/>
  <c r="D22" i="3"/>
  <c r="O21" i="3"/>
  <c r="L21" i="3"/>
  <c r="M21" i="3" s="1"/>
  <c r="F21" i="3"/>
  <c r="G21" i="3" s="1"/>
  <c r="O20" i="3"/>
  <c r="L20" i="3"/>
  <c r="M20" i="3" s="1"/>
  <c r="G20" i="3"/>
  <c r="G22" i="3" s="1"/>
  <c r="D27" i="3" s="1"/>
  <c r="D12" i="3" s="1"/>
  <c r="F20" i="3"/>
  <c r="F22" i="3" s="1"/>
  <c r="D26" i="3" s="1"/>
  <c r="D11" i="3" s="1"/>
  <c r="D10" i="3"/>
  <c r="D40" i="2"/>
  <c r="F40" i="2" s="1"/>
  <c r="D13" i="2" s="1"/>
  <c r="D36" i="2"/>
  <c r="O35" i="2"/>
  <c r="M35" i="2"/>
  <c r="L35" i="2"/>
  <c r="F35" i="2"/>
  <c r="G35" i="2" s="1"/>
  <c r="O34" i="2"/>
  <c r="M34" i="2"/>
  <c r="L34" i="2"/>
  <c r="F34" i="2"/>
  <c r="G34" i="2" s="1"/>
  <c r="O33" i="2"/>
  <c r="M33" i="2"/>
  <c r="L33" i="2"/>
  <c r="G33" i="2"/>
  <c r="F33" i="2"/>
  <c r="O32" i="2"/>
  <c r="M32" i="2"/>
  <c r="L32" i="2"/>
  <c r="F32" i="2"/>
  <c r="G32" i="2" s="1"/>
  <c r="O31" i="2"/>
  <c r="M31" i="2"/>
  <c r="L31" i="2"/>
  <c r="F31" i="2"/>
  <c r="G31" i="2" s="1"/>
  <c r="O30" i="2"/>
  <c r="M30" i="2"/>
  <c r="L30" i="2"/>
  <c r="F30" i="2"/>
  <c r="G30" i="2" s="1"/>
  <c r="O29" i="2"/>
  <c r="M29" i="2"/>
  <c r="L29" i="2"/>
  <c r="G29" i="2"/>
  <c r="F29" i="2"/>
  <c r="O28" i="2"/>
  <c r="M28" i="2"/>
  <c r="L28" i="2"/>
  <c r="F28" i="2"/>
  <c r="G28" i="2" s="1"/>
  <c r="O27" i="2"/>
  <c r="M27" i="2"/>
  <c r="L27" i="2"/>
  <c r="F27" i="2"/>
  <c r="G27" i="2" s="1"/>
  <c r="O26" i="2"/>
  <c r="M26" i="2"/>
  <c r="L26" i="2"/>
  <c r="F26" i="2"/>
  <c r="G26" i="2" s="1"/>
  <c r="O25" i="2"/>
  <c r="M25" i="2"/>
  <c r="L25" i="2"/>
  <c r="L36" i="2" s="1"/>
  <c r="G25" i="2"/>
  <c r="F25" i="2"/>
  <c r="O24" i="2"/>
  <c r="M24" i="2"/>
  <c r="L24" i="2"/>
  <c r="F24" i="2"/>
  <c r="G24" i="2" s="1"/>
  <c r="O23" i="2"/>
  <c r="M23" i="2"/>
  <c r="L23" i="2"/>
  <c r="G23" i="2"/>
  <c r="F23" i="2"/>
  <c r="O22" i="2"/>
  <c r="M22" i="2"/>
  <c r="M36" i="2" s="1"/>
  <c r="L22" i="2"/>
  <c r="F22" i="2"/>
  <c r="G22" i="2" s="1"/>
  <c r="G36" i="2" s="1"/>
  <c r="D45" i="2" s="1"/>
  <c r="D15" i="2" s="1"/>
  <c r="O21" i="2"/>
  <c r="O36" i="2" s="1"/>
  <c r="D12" i="2" s="1"/>
  <c r="M21" i="2"/>
  <c r="L21" i="2"/>
  <c r="G21" i="2"/>
  <c r="F21" i="2"/>
  <c r="F36" i="2" s="1"/>
  <c r="D44" i="2" s="1"/>
  <c r="D14" i="2" s="1"/>
  <c r="D40" i="1"/>
  <c r="D36" i="1"/>
  <c r="O35" i="1"/>
  <c r="M35" i="1"/>
  <c r="L35" i="1"/>
  <c r="F35" i="1"/>
  <c r="G35" i="1" s="1"/>
  <c r="O34" i="1"/>
  <c r="M34" i="1"/>
  <c r="L34" i="1"/>
  <c r="F34" i="1"/>
  <c r="G34" i="1" s="1"/>
  <c r="O33" i="1"/>
  <c r="M33" i="1"/>
  <c r="L33" i="1"/>
  <c r="G33" i="1"/>
  <c r="F33" i="1"/>
  <c r="O32" i="1"/>
  <c r="M32" i="1"/>
  <c r="L32" i="1"/>
  <c r="F32" i="1"/>
  <c r="G32" i="1" s="1"/>
  <c r="O31" i="1"/>
  <c r="M31" i="1"/>
  <c r="L31" i="1"/>
  <c r="G31" i="1"/>
  <c r="F31" i="1"/>
  <c r="O30" i="1"/>
  <c r="M30" i="1"/>
  <c r="L30" i="1"/>
  <c r="F30" i="1"/>
  <c r="G30" i="1" s="1"/>
  <c r="O29" i="1"/>
  <c r="M29" i="1"/>
  <c r="L29" i="1"/>
  <c r="G29" i="1"/>
  <c r="F29" i="1"/>
  <c r="O28" i="1"/>
  <c r="M28" i="1"/>
  <c r="L28" i="1"/>
  <c r="F28" i="1"/>
  <c r="G28" i="1" s="1"/>
  <c r="O27" i="1"/>
  <c r="M27" i="1"/>
  <c r="L27" i="1"/>
  <c r="F27" i="1"/>
  <c r="G27" i="1" s="1"/>
  <c r="O26" i="1"/>
  <c r="M26" i="1"/>
  <c r="L26" i="1"/>
  <c r="F26" i="1"/>
  <c r="G26" i="1" s="1"/>
  <c r="O25" i="1"/>
  <c r="M25" i="1"/>
  <c r="L25" i="1"/>
  <c r="L36" i="1" s="1"/>
  <c r="G25" i="1"/>
  <c r="F25" i="1"/>
  <c r="O24" i="1"/>
  <c r="M24" i="1"/>
  <c r="L24" i="1"/>
  <c r="F24" i="1"/>
  <c r="G24" i="1" s="1"/>
  <c r="O23" i="1"/>
  <c r="M23" i="1"/>
  <c r="M36" i="1" s="1"/>
  <c r="L23" i="1"/>
  <c r="G23" i="1"/>
  <c r="F23" i="1"/>
  <c r="O22" i="1"/>
  <c r="M22" i="1"/>
  <c r="L22" i="1"/>
  <c r="F22" i="1"/>
  <c r="G22" i="1" s="1"/>
  <c r="O21" i="1"/>
  <c r="O36" i="1" s="1"/>
  <c r="D12" i="1" s="1"/>
  <c r="M21" i="1"/>
  <c r="L21" i="1"/>
  <c r="G21" i="1"/>
  <c r="F21" i="1"/>
  <c r="F36" i="1" s="1"/>
  <c r="D13" i="1"/>
  <c r="G36" i="1" l="1"/>
  <c r="D45" i="1" s="1"/>
  <c r="D15" i="1" s="1"/>
  <c r="D44" i="1"/>
  <c r="D14" i="1" s="1"/>
  <c r="G37" i="3"/>
  <c r="G39" i="3" s="1"/>
  <c r="D44" i="3" s="1"/>
</calcChain>
</file>

<file path=xl/sharedStrings.xml><?xml version="1.0" encoding="utf-8"?>
<sst xmlns="http://schemas.openxmlformats.org/spreadsheetml/2006/main" count="537" uniqueCount="250">
  <si>
    <t>Town of Jamestown</t>
  </si>
  <si>
    <r>
      <rPr>
        <b/>
        <sz val="20"/>
        <color indexed="8"/>
        <rFont val="Times New Roman"/>
        <family val="1"/>
      </rPr>
      <t xml:space="preserve">Overhead Streetlight Conversion - Option 1 </t>
    </r>
    <r>
      <rPr>
        <sz val="15"/>
        <color indexed="8"/>
        <rFont val="Times New Roman"/>
        <family val="1"/>
      </rPr>
      <t xml:space="preserve">
Please Complete All Sections</t>
    </r>
  </si>
  <si>
    <t>Summary Table for Overhead Streetlight Pricing</t>
  </si>
  <si>
    <t>Carry totals from the tables below</t>
  </si>
  <si>
    <t>Location</t>
  </si>
  <si>
    <t>Subject</t>
  </si>
  <si>
    <t>Qty</t>
  </si>
  <si>
    <t>Table 1</t>
  </si>
  <si>
    <t>Base Bid, Extended Price, Total Sum</t>
  </si>
  <si>
    <t>Table 1.1</t>
  </si>
  <si>
    <t>Coastal Coating Price, Extended Price</t>
  </si>
  <si>
    <t>Table 2</t>
  </si>
  <si>
    <t>Base Bid, Proposed Wattage, Reduction</t>
  </si>
  <si>
    <t xml:space="preserve">Total kWh Reduction </t>
  </si>
  <si>
    <r>
      <t xml:space="preserve">Table 1: Pricing for Proposed New LED Luminaires (includes all incidental work as defined in the RFP). 
</t>
    </r>
    <r>
      <rPr>
        <b/>
        <sz val="11"/>
        <color rgb="FFFF0000"/>
        <rFont val="Times New Roman"/>
        <family val="1"/>
      </rPr>
      <t>*Do NOT adjust for potential dimming schedules</t>
    </r>
    <r>
      <rPr>
        <b/>
        <sz val="11"/>
        <color theme="9"/>
        <rFont val="Times New Roman"/>
        <family val="1"/>
      </rPr>
      <t xml:space="preserve">.
</t>
    </r>
    <r>
      <rPr>
        <b/>
        <sz val="11"/>
        <color rgb="FFFF0000"/>
        <rFont val="Times New Roman"/>
        <family val="1"/>
      </rPr>
      <t>**Run Hours defined as Dusk to Dawn (4,175 hours).</t>
    </r>
  </si>
  <si>
    <t>Existing LED Luminaires: Overhead Streetlights</t>
  </si>
  <si>
    <t>Proposed LED Luminaires: Overhead Streetlights</t>
  </si>
  <si>
    <t>Item No.</t>
  </si>
  <si>
    <t xml:space="preserve">Existing Fixture </t>
  </si>
  <si>
    <t xml:space="preserve">Estimated Total Qty. </t>
  </si>
  <si>
    <t>Rated Wattage (W) of Existing Fixture</t>
  </si>
  <si>
    <t>Total Wattage (W)</t>
  </si>
  <si>
    <r>
      <t>Total Annual Usage (kWh) of Existing Fixture</t>
    </r>
    <r>
      <rPr>
        <b/>
        <sz val="11"/>
        <color rgb="FFFF0000"/>
        <rFont val="Times New Roman"/>
        <family val="1"/>
      </rPr>
      <t>**</t>
    </r>
  </si>
  <si>
    <r>
      <rPr>
        <b/>
        <sz val="11"/>
        <color rgb="FF000000"/>
        <rFont val="Times New Roman"/>
        <family val="1"/>
      </rPr>
      <t xml:space="preserve">Type of Fixture Proposed (Description) </t>
    </r>
    <r>
      <rPr>
        <sz val="11"/>
        <color indexed="8"/>
        <rFont val="Times New Roman"/>
        <family val="1"/>
      </rPr>
      <t xml:space="preserve">
Please include proposed S-05 wattage bin in your description.</t>
    </r>
  </si>
  <si>
    <r>
      <t xml:space="preserve">Proposed Manufacturer
</t>
    </r>
    <r>
      <rPr>
        <i/>
        <sz val="11"/>
        <color rgb="FF000000"/>
        <rFont val="Times New Roman"/>
        <family val="1"/>
      </rPr>
      <t xml:space="preserve">
</t>
    </r>
  </si>
  <si>
    <t>Proposed Model #</t>
  </si>
  <si>
    <r>
      <t>Rated Wattage (W) of Proposed Fixture</t>
    </r>
    <r>
      <rPr>
        <b/>
        <sz val="11"/>
        <color rgb="FFFF0000"/>
        <rFont val="Times New Roman"/>
        <family val="1"/>
      </rPr>
      <t>*</t>
    </r>
  </si>
  <si>
    <t>Total Wattage (W) of Proposed System</t>
  </si>
  <si>
    <r>
      <t>Total Annual Usage (kWh) of Proposed Fixtures</t>
    </r>
    <r>
      <rPr>
        <b/>
        <sz val="11"/>
        <color rgb="FFFF0000"/>
        <rFont val="Times New Roman"/>
        <family val="1"/>
      </rPr>
      <t>**</t>
    </r>
  </si>
  <si>
    <t>Unit Price</t>
  </si>
  <si>
    <t>Extended Price</t>
  </si>
  <si>
    <t>250W HPS Flood</t>
  </si>
  <si>
    <t>Flood</t>
  </si>
  <si>
    <t>Jaykal</t>
  </si>
  <si>
    <t>JLS68103-G3FL-100</t>
  </si>
  <si>
    <t>400W HPS Flood</t>
  </si>
  <si>
    <t>JLS68103-G3FL-150</t>
  </si>
  <si>
    <t>300W MH Flood</t>
  </si>
  <si>
    <t>400W MH Flood</t>
  </si>
  <si>
    <t>1000W Mercury Vapor Flood</t>
  </si>
  <si>
    <t>400W Mercury Vapor Flood</t>
  </si>
  <si>
    <t>50W HPS Roadway</t>
  </si>
  <si>
    <t>Cobra</t>
  </si>
  <si>
    <t>Acuity</t>
  </si>
  <si>
    <t>ATBX-P40-MVOLT-R2-3K-NL-P7</t>
  </si>
  <si>
    <t>70W HPS Roadway</t>
  </si>
  <si>
    <t>100W HPS Roadway</t>
  </si>
  <si>
    <t>ATBX-P60-MVOLT-R2-3K-NL-P7</t>
  </si>
  <si>
    <t>250W HPS Roadway</t>
  </si>
  <si>
    <t>ATBM-P30-MVOLT-R2-3K-NL-P7</t>
  </si>
  <si>
    <t>400W HPS Roadway</t>
  </si>
  <si>
    <t>ATBL-D-MVOLT-R2-K3-20-NL-P7</t>
  </si>
  <si>
    <t>105W INC Roadway</t>
  </si>
  <si>
    <t>205W INC Roadway</t>
  </si>
  <si>
    <t>100W Mercury Vapor Roadway</t>
  </si>
  <si>
    <t>400W Mercury Vapor Roadway</t>
  </si>
  <si>
    <t>-</t>
  </si>
  <si>
    <t>Total Sum</t>
  </si>
  <si>
    <t>N/A</t>
  </si>
  <si>
    <t>Table 1.1: Coastal coating Pricing</t>
  </si>
  <si>
    <t>Item</t>
  </si>
  <si>
    <t>Estimated Total Qty.</t>
  </si>
  <si>
    <t>Coastal Finish</t>
  </si>
  <si>
    <t>Table 2:  Total kWh Reduction Calculation</t>
  </si>
  <si>
    <t>Dusk to Dawn Operations</t>
  </si>
  <si>
    <t>hrs.</t>
  </si>
  <si>
    <t>Total Rated Wattage Reduction (Total Rated Existing W - Total Proposed Rated W)</t>
  </si>
  <si>
    <t>W</t>
  </si>
  <si>
    <t>Total kWh Reduction (Total Rated Wattage Reduction * 4,175)</t>
  </si>
  <si>
    <t>kWh</t>
  </si>
  <si>
    <r>
      <rPr>
        <b/>
        <sz val="20"/>
        <color indexed="8"/>
        <rFont val="Times New Roman"/>
        <family val="1"/>
      </rPr>
      <t>Overhead Streetlight Conversion - Option 2</t>
    </r>
    <r>
      <rPr>
        <sz val="15"/>
        <color indexed="8"/>
        <rFont val="Times New Roman"/>
        <family val="1"/>
      </rPr>
      <t xml:space="preserve">
Please Complete All Sections</t>
    </r>
  </si>
  <si>
    <t>GE Current</t>
  </si>
  <si>
    <t>EFM1010CC66740AAT1</t>
  </si>
  <si>
    <t>EFM1010DD66740AAT2</t>
  </si>
  <si>
    <t>EFM1010CC66740AAT3</t>
  </si>
  <si>
    <t>EFM1010CC66740AAT4</t>
  </si>
  <si>
    <t>EFM1010DD66740AAT5</t>
  </si>
  <si>
    <t>EFM1010CC66740AAT6</t>
  </si>
  <si>
    <t>Cooper Lighting Solutions</t>
  </si>
  <si>
    <t>ARCH-N-PA1-30-740-U-T2R-AP-20K-K-PR7-10X</t>
  </si>
  <si>
    <t>ARCH-N-PA1-50-740-U-T2R-AP-20K-K-PR7-10X</t>
  </si>
  <si>
    <t>ARCH-M-PA2-100-740-U-T2R-AP-20K-K-PR7-10X</t>
  </si>
  <si>
    <t>ARCH-L-PA3-160-740-U-T2R-AP-20K-K-PR7-10X</t>
  </si>
  <si>
    <r>
      <rPr>
        <b/>
        <sz val="20"/>
        <color theme="1"/>
        <rFont val="Times New Roman"/>
        <family val="1"/>
      </rPr>
      <t>Decorative Streetlight Conversion</t>
    </r>
    <r>
      <rPr>
        <sz val="15"/>
        <color theme="1"/>
        <rFont val="Times New Roman"/>
        <family val="1"/>
      </rPr>
      <t xml:space="preserve">
Please Complete All Sections</t>
    </r>
  </si>
  <si>
    <t xml:space="preserve">Price Proposal Form </t>
  </si>
  <si>
    <t>Summary Table for Decorative Streetlight Pricing</t>
  </si>
  <si>
    <t>Tabel 7</t>
  </si>
  <si>
    <t>Table 8</t>
  </si>
  <si>
    <t>Base Bid, Proposed Wattage Recuction</t>
  </si>
  <si>
    <t>Option 1 - Replacement</t>
  </si>
  <si>
    <r>
      <t xml:space="preserve">Table 3: Base Bid: Pricing for Decorative Streetlights, Installed: Proposed New LED Luminaires (including In-Line Fuses) 
</t>
    </r>
    <r>
      <rPr>
        <b/>
        <sz val="11"/>
        <color rgb="FFFF0000"/>
        <rFont val="Times New Roman"/>
        <family val="1"/>
      </rPr>
      <t>*Do NOT adjust for potential dimming schedules.
**Run Hours defined as Dusk to Dawn (4,175 hours).</t>
    </r>
  </si>
  <si>
    <t>Existing LED Luminaires: Decorative Streetlights</t>
  </si>
  <si>
    <t>Proposed LED Luminaires: Decorative Streetlights</t>
  </si>
  <si>
    <t>100W HPS Post</t>
  </si>
  <si>
    <t>Post Top New</t>
  </si>
  <si>
    <t xml:space="preserve">LXF-PA1-50-730-U-5WQ-BK-10K-PR7 </t>
  </si>
  <si>
    <t>50W HPS Post</t>
  </si>
  <si>
    <t>LXF-PA1-30-740-U-T2U-BK-10K-PR7</t>
  </si>
  <si>
    <t>Table 8:  Total kWh Reduction Calculation</t>
  </si>
  <si>
    <t>hrs</t>
  </si>
  <si>
    <t>Total Actual Wattage Reduction (Total W - Total Proposed W)</t>
  </si>
  <si>
    <t>Total kWh Reduction (Total kWh - Total Proposed kWh)</t>
  </si>
  <si>
    <t>Option 2 - Retrofit</t>
  </si>
  <si>
    <r>
      <t xml:space="preserve">Table 4: Base Bid: Pricing for Decorative Streetlights, Installed: Proposed Retrofit kits (including In-Line Fuses) 
</t>
    </r>
    <r>
      <rPr>
        <b/>
        <sz val="11"/>
        <color rgb="FFFF0000"/>
        <rFont val="Times New Roman"/>
        <family val="1"/>
      </rPr>
      <t>*Do NOT adjust for potential dimming schedules.
**Run Hours defined as Dusk to Dawn (4,175 hours).</t>
    </r>
  </si>
  <si>
    <t>Post Top Kit</t>
  </si>
  <si>
    <t>Light Efficient Design</t>
  </si>
  <si>
    <t>LED-8018-M50-G2</t>
  </si>
  <si>
    <t>LED-8019-M50-G2</t>
  </si>
  <si>
    <r>
      <rPr>
        <b/>
        <sz val="20"/>
        <color indexed="8"/>
        <rFont val="Times New Roman"/>
        <family val="1"/>
      </rPr>
      <t>Overhead Streetlight Controls - All Options</t>
    </r>
    <r>
      <rPr>
        <sz val="15"/>
        <color indexed="8"/>
        <rFont val="Times New Roman"/>
        <family val="1"/>
      </rPr>
      <t xml:space="preserve">
Please Complete All Sections</t>
    </r>
  </si>
  <si>
    <t>Table 5: Controls Photocell Option:  Unit Pricing - Photocells for Overhead and Decorative Streetlights</t>
  </si>
  <si>
    <t>Proposed Control (Include Manufacturer, Model #)</t>
  </si>
  <si>
    <t>Unit</t>
  </si>
  <si>
    <t xml:space="preserve">Photocells </t>
  </si>
  <si>
    <t>Acuity, DLL127F 1.5 JU</t>
  </si>
  <si>
    <t>Each</t>
  </si>
  <si>
    <t xml:space="preserve">Table 6:  Unit Pricing - Add-Alternate: Pricing for Network Controls for Overhead and Decorative Streetlights </t>
  </si>
  <si>
    <t xml:space="preserve">Note: At least one (1) of the options must be dimming controls only. </t>
  </si>
  <si>
    <t>Qty.</t>
  </si>
  <si>
    <t>Network Controls: (option 1)</t>
  </si>
  <si>
    <t>Verison, Light Sense 4G LTE</t>
  </si>
  <si>
    <t>Network Controls: (option 2)</t>
  </si>
  <si>
    <t>No Bid</t>
  </si>
  <si>
    <t>Table 7:  On-going Service Fee - Unit pricing for annual cost of operating controls software package</t>
  </si>
  <si>
    <t>Note: Provide base cost for each type of controls option as described in this RFP</t>
  </si>
  <si>
    <t>Annual Unit Price</t>
  </si>
  <si>
    <t>Network Controls: (Option 1)</t>
  </si>
  <si>
    <t>Verison, IL service-LSn</t>
  </si>
  <si>
    <t>Network Controls: (Option 2)</t>
  </si>
  <si>
    <r>
      <rPr>
        <b/>
        <sz val="20"/>
        <color theme="1"/>
        <rFont val="Times New Roman"/>
        <family val="1"/>
      </rPr>
      <t>Maintenance Pricing</t>
    </r>
    <r>
      <rPr>
        <sz val="15"/>
        <color theme="1"/>
        <rFont val="Times New Roman"/>
        <family val="1"/>
      </rPr>
      <t xml:space="preserve">
Please Complete All Sections</t>
    </r>
  </si>
  <si>
    <t>Table 8: Streetlight Maintenance (before LED conversion) - Overhead Street Light Fixtures only</t>
  </si>
  <si>
    <t>Contractor to Provide Labor and Materials*</t>
  </si>
  <si>
    <t>Pole Quantity</t>
  </si>
  <si>
    <t>Per unit pole price (Monthly)</t>
  </si>
  <si>
    <t>Total Monthly Pole Price</t>
  </si>
  <si>
    <t>Total Annual Pole Price</t>
  </si>
  <si>
    <t>Before Conversion - Written</t>
  </si>
  <si>
    <t>One Dollar &amp; Forty Two Cents per Pole per Month</t>
  </si>
  <si>
    <t>*Term extends to Conversion Effective Date; but not to exceed 3 years
(as defined in the RFP)</t>
  </si>
  <si>
    <t>Table 9: Streetlight Maintenance (after LED conversion) - Overhead Street Light Fixtures only</t>
  </si>
  <si>
    <t>Contractor to Provide Labor and Materials Not Covered by Warranty 
Years 2 &amp; 3*</t>
  </si>
  <si>
    <t>After Conversion - Written</t>
  </si>
  <si>
    <t>Sixty Nine Cents per Pole per Month</t>
  </si>
  <si>
    <t>* First year post conversion maintenance should be included within the conversion price.</t>
  </si>
  <si>
    <t>Table 10: Additional Price Considerations - Overhead Street Light Fixtures only</t>
  </si>
  <si>
    <t>Price Escalator if Contract Extended  (Optional)</t>
  </si>
  <si>
    <t>Year 4</t>
  </si>
  <si>
    <t>Year 5</t>
  </si>
  <si>
    <t>Year 4 Three Percent, Year 5 an Additional Three Percent</t>
  </si>
  <si>
    <t>Optional Price Escalator - Written</t>
  </si>
  <si>
    <t>Non-Routine and Emergency Services</t>
    <phoneticPr fontId="0" type="noConversion"/>
  </si>
  <si>
    <t>Standard response time for emergencies will not be more than two hours from the time the call is received. Emergency work is billed based on time and materials as shown in Tables 10 and 11.</t>
  </si>
  <si>
    <r>
      <rPr>
        <b/>
        <sz val="20"/>
        <color theme="1"/>
        <rFont val="Times New Roman"/>
        <family val="1"/>
      </rPr>
      <t>Labor and Materials Pricing</t>
    </r>
    <r>
      <rPr>
        <sz val="15"/>
        <color theme="1"/>
        <rFont val="Times New Roman"/>
        <family val="1"/>
      </rPr>
      <t xml:space="preserve">
Please Complete All Sections</t>
    </r>
  </si>
  <si>
    <t>Table 11: Labor/Wages</t>
  </si>
  <si>
    <t>Description</t>
  </si>
  <si>
    <t>Price</t>
  </si>
  <si>
    <t>Units</t>
  </si>
  <si>
    <t>E-1</t>
  </si>
  <si>
    <t>Journeyman Electrician/Lineman</t>
  </si>
  <si>
    <t>Per Hour</t>
  </si>
  <si>
    <t>E-1 Price in Words:</t>
  </si>
  <si>
    <t>One Hundred Twenty Four Dollars &amp; Sixty Cents</t>
  </si>
  <si>
    <t>E-2</t>
  </si>
  <si>
    <t>Journeyman Electrician/Lineman – Overtime</t>
  </si>
  <si>
    <t>E-2 Price in Words:</t>
  </si>
  <si>
    <t>One Hundred Seventy Eight Dollars &amp; Ninety Cents</t>
  </si>
  <si>
    <t>E-3</t>
  </si>
  <si>
    <t xml:space="preserve">Apprentice Electrician/Lineman </t>
  </si>
  <si>
    <t>E-3 Price in Words:</t>
  </si>
  <si>
    <t>Eighty Four Dollars &amp; Sixty Four Cents</t>
  </si>
  <si>
    <t>E-4</t>
  </si>
  <si>
    <t>Apprentice Electrician/Lineman – Overtime</t>
  </si>
  <si>
    <t>E-4 Price in Words:</t>
  </si>
  <si>
    <t>One Hundred Twenty Seven Dollars &amp; Forty Six Cents</t>
  </si>
  <si>
    <t>E-5</t>
  </si>
  <si>
    <t>Lamp and Photocell Service Person</t>
  </si>
  <si>
    <t>E-5 Price in Words:</t>
  </si>
  <si>
    <t>Ninety Five Dollars &amp; Seventeen Cents</t>
  </si>
  <si>
    <t>E-6</t>
  </si>
  <si>
    <t>Laborer</t>
  </si>
  <si>
    <t>E-6 Price in Words:</t>
  </si>
  <si>
    <t>Eighty Five Dollars &amp; Sixty Cents</t>
  </si>
  <si>
    <t>E-7</t>
  </si>
  <si>
    <t>Laborer - Overtime</t>
  </si>
  <si>
    <t>E-7 Price in Words:</t>
  </si>
  <si>
    <t>One Hundred Twenty Six Dollars &amp; Eighty Cents</t>
  </si>
  <si>
    <t>Table 12: Materials Pricing</t>
  </si>
  <si>
    <t>Specify materials pricing for items not included in Per Pole pricing above (10% maximum markup). Attach additional bid sheets as needed, using the same format. All materials must meet National Grid Standards.</t>
  </si>
  <si>
    <t>Product Details</t>
  </si>
  <si>
    <t>Truck (35 to 40 foot bucket truck)</t>
  </si>
  <si>
    <t>Per Call</t>
  </si>
  <si>
    <t>Ninety Three Dollars &amp; Two Cents</t>
  </si>
  <si>
    <t>Dump Truck (2 to 3 yard)</t>
  </si>
  <si>
    <t>One Hundred Six Dollars &amp; Forty One Cents</t>
  </si>
  <si>
    <t>Crane (5 to 10 ton)</t>
  </si>
  <si>
    <t>Two Hundred Forty Six Dollars &amp; Forty Cents</t>
  </si>
  <si>
    <t>Pole truck with pole auger</t>
  </si>
  <si>
    <t>One Hundred Sixty Three Dollars &amp; Fifty Three Cents</t>
  </si>
  <si>
    <t>Group relamp (including bulb and photocell cleaning and tree trimming, five or more per request)</t>
  </si>
  <si>
    <t>Per Fixture</t>
  </si>
  <si>
    <t>One Hundred Twelve Dollars &amp; Eighty Four Cents</t>
  </si>
  <si>
    <t>Cobra lens (dish or flat lens-glass)</t>
  </si>
  <si>
    <t>Sixty Eight Dollars &amp; Twenty Cents</t>
  </si>
  <si>
    <t>3 foot mast arm w/ hardware w/o fixture</t>
  </si>
  <si>
    <t>One Hundred Thirty Nine Dollars &amp; Eighty Four Cents</t>
  </si>
  <si>
    <t>E-8</t>
  </si>
  <si>
    <t>4 foot mast arm w/ hardware w/o fixture</t>
  </si>
  <si>
    <t>E-8 Price in Words:</t>
  </si>
  <si>
    <t>One Hundred Eighty Nine Dollars &amp; Six Cents</t>
  </si>
  <si>
    <t>E-9</t>
  </si>
  <si>
    <t>6 foot mast arm w/ hardware w/o fixture</t>
  </si>
  <si>
    <t>E-9 Price in Words:</t>
  </si>
  <si>
    <t>Two Hundred Forty One Dollars &amp; Thirty One Cents</t>
  </si>
  <si>
    <t>E-10</t>
  </si>
  <si>
    <t>8 foot mast arm w/ hardware w/o fixture</t>
  </si>
  <si>
    <t>E-10 Price in Words:</t>
  </si>
  <si>
    <t>Three Hundred Thirty Five Dollars &amp; Sixty Four Cents</t>
  </si>
  <si>
    <t>E-11</t>
  </si>
  <si>
    <t>10 foot mast arm w/ hardware w/o fixture</t>
  </si>
  <si>
    <t>E-11 Price in Words:</t>
  </si>
  <si>
    <t>Four Hundred Ten Dollars &amp; Forty Four Cents</t>
  </si>
  <si>
    <t>E-12</t>
  </si>
  <si>
    <t>12 foot mast arm w/ hardware w/o fixture</t>
  </si>
  <si>
    <t>E-12 Price in Words:</t>
  </si>
  <si>
    <t>Four Hundred Eight Six Dollars &amp; Eighty Nine Cents</t>
  </si>
  <si>
    <t>E-13</t>
  </si>
  <si>
    <t>Relocate existing lamp and bracket from old pole to new pole (associated with utility replacements</t>
  </si>
  <si>
    <t>E-13 Price in Words:</t>
  </si>
  <si>
    <t>Four Hundred Nine Dollars &amp; Twenty Cents</t>
  </si>
  <si>
    <t>E-14</t>
  </si>
  <si>
    <t xml:space="preserve">Pole – wood </t>
  </si>
  <si>
    <t>E-14 Price in Words:</t>
  </si>
  <si>
    <t>One Thousand, Six Hundred Sixty Three Dollars &amp; Thirty Eight Cents</t>
  </si>
  <si>
    <t>E-15</t>
  </si>
  <si>
    <t>Pole – fiber (&lt;25 feet)</t>
  </si>
  <si>
    <t>E-15 Price in Words:</t>
  </si>
  <si>
    <t>One Thousand, Nine Hundres Seventy Three Dollars &amp; Twenty Two Cents</t>
  </si>
  <si>
    <t>E-16</t>
  </si>
  <si>
    <t>Pole – Metal (&gt;25 feet)</t>
  </si>
  <si>
    <t>E-16 Price in Words:</t>
  </si>
  <si>
    <t>Two Thousand, Six Hundred Seventy Three Dollars &amp; Fifty Five Cents</t>
  </si>
  <si>
    <t>E-17</t>
  </si>
  <si>
    <t>Standard material markup</t>
  </si>
  <si>
    <t>Percent</t>
  </si>
  <si>
    <t>E-17 Price in Words:</t>
  </si>
  <si>
    <t>Ten Percent</t>
  </si>
  <si>
    <r>
      <rPr>
        <b/>
        <sz val="20"/>
        <color theme="1"/>
        <rFont val="Times New Roman"/>
        <family val="1"/>
      </rPr>
      <t>GIS Lighting Survey</t>
    </r>
    <r>
      <rPr>
        <sz val="15"/>
        <color theme="1"/>
        <rFont val="Times New Roman"/>
        <family val="1"/>
      </rPr>
      <t xml:space="preserve">
Please Complete All Sections</t>
    </r>
  </si>
  <si>
    <t>Table 13: Labor/Wages</t>
  </si>
  <si>
    <t xml:space="preserve">Price
</t>
  </si>
  <si>
    <t>GIS Lighting Survey</t>
  </si>
  <si>
    <t>Survey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</si>
</sst>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quot;$&quot;#,##0.00"/>
    <numFmt numFmtId="165" formatCode="_(* #,##0_);_(* \(#,##0\);_(* &quot;-&quot;??_);_(@_)"/>
  </numFmts>
  <fonts count="21" x14ac:knownFonts="1">
    <font>
      <sz val="12"/>
      <color theme="1"/>
      <name val="Calibri"/>
      <family val="2"/>
      <scheme val="minor"/>
    </font>
    <font>
      <sz val="11"/>
      <color theme="1"/>
      <name val="Calibri"/>
      <family val="2"/>
      <scheme val="minor"/>
    </font>
    <font>
      <sz val="18"/>
      <color rgb="FFFF0000"/>
      <name val="Times New Roman"/>
      <family val="1"/>
    </font>
    <font>
      <sz val="11"/>
      <color rgb="FFFF0000"/>
      <name val="Times New Roman"/>
      <family val="1"/>
    </font>
    <font>
      <b/>
      <sz val="11"/>
      <color theme="1"/>
      <name val="Calibri"/>
      <family val="2"/>
      <scheme val="minor"/>
    </font>
    <font>
      <sz val="15"/>
      <color indexed="8"/>
      <name val="Times New Roman"/>
      <family val="1"/>
    </font>
    <font>
      <b/>
      <sz val="20"/>
      <color indexed="8"/>
      <name val="Times New Roman"/>
      <family val="1"/>
    </font>
    <font>
      <b/>
      <sz val="11"/>
      <color theme="1"/>
      <name val="Times New Roman"/>
      <family val="1"/>
    </font>
    <font>
      <sz val="11"/>
      <color indexed="8"/>
      <name val="Times New Roman"/>
      <family val="1"/>
    </font>
    <font>
      <b/>
      <sz val="11"/>
      <color indexed="8"/>
      <name val="Times New Roman"/>
      <family val="1"/>
    </font>
    <font>
      <sz val="11"/>
      <color theme="1"/>
      <name val="Times New Roman"/>
      <family val="1"/>
    </font>
    <font>
      <b/>
      <sz val="11"/>
      <color rgb="FFFF0000"/>
      <name val="Times New Roman"/>
      <family val="1"/>
    </font>
    <font>
      <b/>
      <sz val="11"/>
      <color theme="9"/>
      <name val="Times New Roman"/>
      <family val="1"/>
    </font>
    <font>
      <b/>
      <sz val="11"/>
      <color rgb="FF000000"/>
      <name val="Times New Roman"/>
      <family val="1"/>
    </font>
    <font>
      <i/>
      <sz val="11"/>
      <color rgb="FF000000"/>
      <name val="Times New Roman"/>
      <family val="1"/>
    </font>
    <font>
      <sz val="15"/>
      <color theme="1"/>
      <name val="Times New Roman"/>
      <family val="1"/>
    </font>
    <font>
      <b/>
      <sz val="20"/>
      <color theme="1"/>
      <name val="Times New Roman"/>
      <family val="1"/>
    </font>
    <font>
      <b/>
      <sz val="16"/>
      <color theme="1"/>
      <name val="Times New Roman"/>
      <family val="1"/>
    </font>
    <font>
      <i/>
      <sz val="11"/>
      <color indexed="8"/>
      <name val="Times New Roman"/>
      <family val="1"/>
    </font>
    <font>
      <b/>
      <sz val="15"/>
      <color theme="1"/>
      <name val="Times New Roman"/>
      <family val="1"/>
    </font>
    <font>
      <i/>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8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auto="1"/>
      </left>
      <right/>
      <top/>
      <bottom style="thin">
        <color theme="1"/>
      </bottom>
      <diagonal/>
    </border>
    <border>
      <left style="thin">
        <color auto="1"/>
      </left>
      <right/>
      <top style="thin">
        <color auto="1"/>
      </top>
      <bottom style="thin">
        <color auto="1"/>
      </bottom>
      <diagonal/>
    </border>
    <border>
      <left style="medium">
        <color auto="1"/>
      </left>
      <right/>
      <top style="thin">
        <color theme="1"/>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auto="1"/>
      </left>
      <right/>
      <top style="thin">
        <color auto="1"/>
      </top>
      <bottom/>
      <diagonal/>
    </border>
    <border>
      <left style="thin">
        <color auto="1"/>
      </left>
      <right style="thin">
        <color auto="1"/>
      </right>
      <top style="thin">
        <color auto="1"/>
      </top>
      <bottom style="thin">
        <color theme="1"/>
      </bottom>
      <diagonal/>
    </border>
    <border>
      <left style="thin">
        <color auto="1"/>
      </left>
      <right style="thin">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indexed="64"/>
      </bottom>
      <diagonal/>
    </border>
    <border>
      <left/>
      <right style="medium">
        <color auto="1"/>
      </right>
      <top/>
      <bottom style="thin">
        <color auto="1"/>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auto="1"/>
      </left>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auto="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auto="1"/>
      </right>
      <top/>
      <bottom style="thin">
        <color theme="1"/>
      </bottom>
      <diagonal/>
    </border>
    <border>
      <left style="medium">
        <color auto="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theme="0"/>
      </right>
      <top/>
      <bottom style="medium">
        <color theme="0"/>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top style="thin">
        <color theme="1"/>
      </top>
      <bottom/>
      <diagonal/>
    </border>
    <border>
      <left/>
      <right style="medium">
        <color theme="1"/>
      </right>
      <top style="thin">
        <color theme="1"/>
      </top>
      <bottom/>
      <diagonal/>
    </border>
    <border>
      <left style="medium">
        <color theme="1"/>
      </left>
      <right/>
      <top/>
      <bottom style="thin">
        <color theme="1"/>
      </bottom>
      <diagonal/>
    </border>
    <border>
      <left/>
      <right style="medium">
        <color theme="1"/>
      </right>
      <top/>
      <bottom style="thin">
        <color theme="1"/>
      </bottom>
      <diagonal/>
    </border>
    <border>
      <left style="medium">
        <color theme="1"/>
      </left>
      <right/>
      <top/>
      <bottom style="medium">
        <color theme="1"/>
      </bottom>
      <diagonal/>
    </border>
    <border>
      <left/>
      <right style="medium">
        <color theme="1"/>
      </right>
      <top/>
      <bottom style="medium">
        <color theme="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theme="1"/>
      </left>
      <right style="medium">
        <color auto="1"/>
      </right>
      <top style="thin">
        <color theme="1"/>
      </top>
      <bottom style="thin">
        <color theme="1"/>
      </bottom>
      <diagonal/>
    </border>
    <border>
      <left/>
      <right style="medium">
        <color auto="1"/>
      </right>
      <top style="thin">
        <color auto="1"/>
      </top>
      <bottom/>
      <diagonal/>
    </border>
  </borders>
  <cellStyleXfs count="4">
    <xf numFmtId="0" fontId="0" fillId="0" borderId="0"/>
    <xf numFmtId="0" fontId="1" fillId="0" borderId="0"/>
    <xf numFmtId="43" fontId="1" fillId="0" borderId="0" applyFont="0" applyFill="0" applyBorder="0" applyAlignment="0" applyProtection="0"/>
    <xf numFmtId="44" fontId="1" fillId="0" borderId="0" applyFont="0" applyFill="0" applyBorder="0" applyAlignment="0" applyProtection="0"/>
  </cellStyleXfs>
  <cellXfs count="375">
    <xf numFmtId="0" fontId="0" fillId="0" borderId="0" xfId="0"/>
    <xf numFmtId="0" fontId="2" fillId="2" borderId="0" xfId="1" applyFont="1" applyFill="1" applyAlignment="1">
      <alignment horizontal="center"/>
    </xf>
    <xf numFmtId="0" fontId="1" fillId="2" borderId="0" xfId="1" applyFill="1"/>
    <xf numFmtId="0" fontId="3" fillId="2" borderId="0" xfId="1" applyFont="1" applyFill="1" applyAlignment="1">
      <alignment horizontal="center"/>
    </xf>
    <xf numFmtId="0" fontId="4" fillId="2" borderId="0" xfId="1" applyFont="1" applyFill="1"/>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1" fillId="2" borderId="0" xfId="1" applyFont="1" applyFill="1"/>
    <xf numFmtId="0" fontId="5" fillId="2" borderId="4"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1" fillId="2" borderId="0" xfId="1" applyFill="1" applyAlignment="1">
      <alignment horizontal="center"/>
    </xf>
    <xf numFmtId="0" fontId="1" fillId="2" borderId="0" xfId="1" applyFill="1" applyBorder="1"/>
    <xf numFmtId="0" fontId="7" fillId="2" borderId="9" xfId="1" applyFont="1" applyFill="1" applyBorder="1" applyAlignment="1" applyProtection="1">
      <alignment horizontal="center" vertical="center"/>
    </xf>
    <xf numFmtId="0" fontId="7" fillId="2" borderId="10" xfId="1" applyFont="1" applyFill="1" applyBorder="1" applyAlignment="1" applyProtection="1">
      <alignment horizontal="center" vertical="center"/>
    </xf>
    <xf numFmtId="0" fontId="7" fillId="2" borderId="11" xfId="1" applyFont="1" applyFill="1" applyBorder="1" applyAlignment="1" applyProtection="1">
      <alignment horizontal="center" vertical="center"/>
    </xf>
    <xf numFmtId="0" fontId="7" fillId="2" borderId="0" xfId="1" applyFont="1" applyFill="1" applyBorder="1" applyAlignment="1">
      <alignment horizontal="center" vertical="center"/>
    </xf>
    <xf numFmtId="0" fontId="8" fillId="2" borderId="0" xfId="1" applyFont="1" applyFill="1" applyBorder="1" applyAlignment="1">
      <alignment horizontal="right"/>
    </xf>
    <xf numFmtId="0" fontId="9" fillId="2" borderId="0" xfId="1" applyFont="1" applyFill="1" applyBorder="1" applyAlignment="1">
      <alignment horizontal="center" vertical="center"/>
    </xf>
    <xf numFmtId="0" fontId="7" fillId="2" borderId="12" xfId="1" applyFont="1" applyFill="1" applyBorder="1" applyAlignment="1" applyProtection="1">
      <alignment horizontal="center" vertical="center"/>
    </xf>
    <xf numFmtId="0" fontId="7" fillId="2" borderId="13" xfId="1" applyFont="1" applyFill="1" applyBorder="1" applyAlignment="1" applyProtection="1">
      <alignment horizontal="center" vertical="center"/>
    </xf>
    <xf numFmtId="0" fontId="7" fillId="2" borderId="14" xfId="1" applyFont="1" applyFill="1" applyBorder="1" applyAlignment="1" applyProtection="1">
      <alignment horizontal="center" vertical="center"/>
    </xf>
    <xf numFmtId="0" fontId="10" fillId="2" borderId="12" xfId="1" applyFont="1" applyFill="1" applyBorder="1" applyAlignment="1" applyProtection="1">
      <alignment horizontal="center" vertical="center"/>
    </xf>
    <xf numFmtId="0" fontId="3" fillId="2" borderId="13" xfId="1" applyFont="1" applyFill="1" applyBorder="1" applyAlignment="1" applyProtection="1">
      <alignment horizontal="center" vertical="center"/>
    </xf>
    <xf numFmtId="0" fontId="3" fillId="2" borderId="14" xfId="1" applyFont="1" applyFill="1" applyBorder="1" applyAlignment="1" applyProtection="1">
      <alignment horizontal="center" vertical="center"/>
    </xf>
    <xf numFmtId="0" fontId="8" fillId="2" borderId="0" xfId="1" applyFont="1" applyFill="1" applyBorder="1" applyAlignment="1">
      <alignment horizontal="center" vertical="center"/>
    </xf>
    <xf numFmtId="0" fontId="8" fillId="2" borderId="12" xfId="1" applyFont="1" applyFill="1" applyBorder="1" applyAlignment="1" applyProtection="1">
      <alignment horizontal="center" vertical="center"/>
    </xf>
    <xf numFmtId="0" fontId="8" fillId="2" borderId="13" xfId="1" applyFont="1" applyFill="1" applyBorder="1" applyAlignment="1" applyProtection="1">
      <alignment horizontal="center" vertical="center"/>
    </xf>
    <xf numFmtId="0" fontId="8" fillId="2" borderId="14" xfId="1" applyFont="1" applyFill="1" applyBorder="1" applyAlignment="1" applyProtection="1">
      <alignment horizontal="left" vertical="center"/>
    </xf>
    <xf numFmtId="0" fontId="8" fillId="2" borderId="0" xfId="1" applyFont="1" applyFill="1" applyBorder="1" applyAlignment="1">
      <alignment horizontal="center" vertical="center" wrapText="1"/>
    </xf>
    <xf numFmtId="0" fontId="9" fillId="2" borderId="0" xfId="1" applyFont="1" applyFill="1" applyBorder="1" applyAlignment="1">
      <alignment horizontal="center"/>
    </xf>
    <xf numFmtId="0" fontId="8" fillId="2" borderId="13" xfId="1" applyFont="1" applyFill="1" applyBorder="1" applyAlignment="1" applyProtection="1">
      <alignment horizontal="left" vertical="center"/>
    </xf>
    <xf numFmtId="164" fontId="8" fillId="2" borderId="14" xfId="1" applyNumberFormat="1" applyFont="1" applyFill="1" applyBorder="1" applyAlignment="1" applyProtection="1">
      <alignment horizontal="left" vertical="center"/>
      <protection locked="0"/>
    </xf>
    <xf numFmtId="0" fontId="8" fillId="2" borderId="0" xfId="1" applyFont="1" applyFill="1" applyBorder="1" applyAlignment="1">
      <alignment horizontal="right" vertical="center"/>
    </xf>
    <xf numFmtId="0" fontId="10" fillId="2" borderId="12" xfId="1" applyFont="1" applyFill="1" applyBorder="1" applyAlignment="1" applyProtection="1">
      <alignment horizontal="center" vertical="center"/>
    </xf>
    <xf numFmtId="165" fontId="8" fillId="2" borderId="14" xfId="2" applyNumberFormat="1" applyFont="1" applyFill="1" applyBorder="1" applyAlignment="1" applyProtection="1">
      <alignment horizontal="left" vertical="center"/>
      <protection locked="0"/>
    </xf>
    <xf numFmtId="0" fontId="8" fillId="2" borderId="0" xfId="1" applyFont="1" applyFill="1" applyBorder="1" applyAlignment="1"/>
    <xf numFmtId="0" fontId="10" fillId="2" borderId="13" xfId="1" applyFont="1" applyFill="1" applyBorder="1" applyAlignment="1" applyProtection="1">
      <alignment horizontal="left"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5" xfId="1" applyFont="1" applyFill="1" applyBorder="1" applyAlignment="1">
      <alignment horizontal="center" vertical="center" wrapText="1"/>
    </xf>
    <xf numFmtId="0" fontId="8" fillId="2" borderId="15" xfId="1" applyFont="1" applyFill="1" applyBorder="1" applyAlignment="1"/>
    <xf numFmtId="0" fontId="8" fillId="2" borderId="15" xfId="1" applyFont="1" applyFill="1" applyBorder="1" applyAlignment="1">
      <alignment horizontal="center"/>
    </xf>
    <xf numFmtId="0" fontId="1" fillId="2" borderId="4" xfId="1" applyFill="1" applyBorder="1"/>
    <xf numFmtId="0" fontId="9" fillId="2" borderId="16" xfId="1" applyFont="1" applyFill="1" applyBorder="1" applyAlignment="1">
      <alignment horizontal="center" vertical="center" wrapText="1"/>
    </xf>
    <xf numFmtId="0" fontId="9" fillId="2" borderId="17" xfId="1" applyFont="1" applyFill="1" applyBorder="1" applyAlignment="1">
      <alignment vertical="center"/>
    </xf>
    <xf numFmtId="0" fontId="7" fillId="2" borderId="18"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9" fillId="0" borderId="18" xfId="1" applyFont="1" applyBorder="1" applyAlignment="1">
      <alignment horizontal="center" vertical="center" wrapText="1"/>
    </xf>
    <xf numFmtId="0" fontId="8" fillId="2" borderId="17" xfId="1" applyFont="1" applyFill="1" applyBorder="1" applyAlignment="1">
      <alignment horizontal="center" vertical="center" wrapText="1"/>
    </xf>
    <xf numFmtId="0" fontId="9" fillId="2" borderId="17"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0" borderId="13" xfId="1" applyFont="1" applyFill="1" applyBorder="1" applyAlignment="1">
      <alignment vertical="top"/>
    </xf>
    <xf numFmtId="0" fontId="10" fillId="0" borderId="21" xfId="1" applyFont="1" applyFill="1" applyBorder="1" applyAlignment="1">
      <alignment horizontal="center"/>
    </xf>
    <xf numFmtId="0" fontId="10" fillId="0" borderId="13" xfId="1" applyFont="1" applyFill="1" applyBorder="1" applyAlignment="1">
      <alignment horizontal="center" vertical="top"/>
    </xf>
    <xf numFmtId="3" fontId="8" fillId="0" borderId="21" xfId="2" applyNumberFormat="1" applyFont="1" applyFill="1" applyBorder="1" applyAlignment="1" applyProtection="1">
      <alignment horizontal="center"/>
    </xf>
    <xf numFmtId="1" fontId="8" fillId="2" borderId="13" xfId="1" applyNumberFormat="1" applyFont="1" applyFill="1" applyBorder="1" applyAlignment="1" applyProtection="1">
      <alignment horizontal="center"/>
    </xf>
    <xf numFmtId="0" fontId="8" fillId="0" borderId="13" xfId="1" applyFont="1" applyFill="1" applyBorder="1" applyProtection="1">
      <protection locked="0"/>
    </xf>
    <xf numFmtId="1" fontId="10" fillId="2" borderId="13" xfId="1" applyNumberFormat="1" applyFont="1" applyFill="1" applyBorder="1" applyAlignment="1">
      <alignment horizontal="center"/>
    </xf>
    <xf numFmtId="44" fontId="8" fillId="0" borderId="13" xfId="1" applyNumberFormat="1" applyFont="1" applyFill="1" applyBorder="1" applyAlignment="1" applyProtection="1">
      <alignment horizontal="center"/>
      <protection locked="0"/>
    </xf>
    <xf numFmtId="2" fontId="8" fillId="2" borderId="13" xfId="1" applyNumberFormat="1" applyFont="1" applyFill="1" applyBorder="1" applyAlignment="1" applyProtection="1">
      <alignment horizontal="center"/>
    </xf>
    <xf numFmtId="0" fontId="8" fillId="2" borderId="22" xfId="1" applyFont="1" applyFill="1" applyBorder="1" applyAlignment="1">
      <alignment horizontal="center" vertical="center" wrapText="1"/>
    </xf>
    <xf numFmtId="0" fontId="8" fillId="0" borderId="13" xfId="1" applyFont="1" applyFill="1" applyBorder="1"/>
    <xf numFmtId="0" fontId="10" fillId="0" borderId="13" xfId="1" applyFont="1" applyFill="1" applyBorder="1" applyAlignment="1">
      <alignment horizontal="center"/>
    </xf>
    <xf numFmtId="3" fontId="8" fillId="2" borderId="21" xfId="2" applyNumberFormat="1" applyFont="1" applyFill="1" applyBorder="1" applyAlignment="1" applyProtection="1">
      <alignment horizontal="center"/>
    </xf>
    <xf numFmtId="0" fontId="10" fillId="0" borderId="21" xfId="1" applyNumberFormat="1" applyFont="1" applyFill="1" applyBorder="1" applyAlignment="1">
      <alignment horizontal="center" vertical="top"/>
    </xf>
    <xf numFmtId="0" fontId="8" fillId="0" borderId="23" xfId="1" applyFont="1" applyFill="1" applyBorder="1"/>
    <xf numFmtId="0" fontId="10" fillId="0" borderId="23" xfId="1" applyFont="1" applyFill="1" applyBorder="1" applyAlignment="1">
      <alignment horizontal="center"/>
    </xf>
    <xf numFmtId="0" fontId="10" fillId="0" borderId="18" xfId="1" applyFont="1" applyFill="1" applyBorder="1" applyAlignment="1">
      <alignment horizontal="center"/>
    </xf>
    <xf numFmtId="0" fontId="8" fillId="0" borderId="24" xfId="1" applyFont="1" applyFill="1" applyBorder="1"/>
    <xf numFmtId="0" fontId="10" fillId="0" borderId="24" xfId="1" applyFont="1" applyFill="1" applyBorder="1" applyAlignment="1">
      <alignment horizontal="center"/>
    </xf>
    <xf numFmtId="0" fontId="8" fillId="0" borderId="25" xfId="1" applyFont="1" applyFill="1" applyBorder="1"/>
    <xf numFmtId="0" fontId="10" fillId="0" borderId="25" xfId="1" applyFont="1" applyFill="1" applyBorder="1" applyAlignment="1">
      <alignment horizontal="center"/>
    </xf>
    <xf numFmtId="0" fontId="10" fillId="0" borderId="26" xfId="1" applyFont="1" applyFill="1" applyBorder="1" applyAlignment="1">
      <alignment horizontal="center"/>
    </xf>
    <xf numFmtId="0" fontId="10" fillId="0" borderId="27" xfId="1" applyNumberFormat="1" applyFont="1" applyFill="1" applyBorder="1" applyAlignment="1">
      <alignment horizontal="center" vertical="top"/>
    </xf>
    <xf numFmtId="0" fontId="8" fillId="0" borderId="28" xfId="1" applyFont="1" applyFill="1" applyBorder="1"/>
    <xf numFmtId="0" fontId="10" fillId="0" borderId="28" xfId="1" applyFont="1" applyFill="1" applyBorder="1" applyAlignment="1">
      <alignment horizontal="center"/>
    </xf>
    <xf numFmtId="3" fontId="9" fillId="2" borderId="29" xfId="1" applyNumberFormat="1" applyFont="1" applyFill="1" applyBorder="1" applyAlignment="1">
      <alignment horizontal="center" vertical="center" wrapText="1"/>
    </xf>
    <xf numFmtId="3" fontId="9" fillId="2" borderId="30" xfId="1" applyNumberFormat="1" applyFont="1" applyFill="1" applyBorder="1"/>
    <xf numFmtId="3" fontId="7" fillId="2" borderId="31" xfId="1" applyNumberFormat="1" applyFont="1" applyFill="1" applyBorder="1" applyAlignment="1">
      <alignment horizontal="center"/>
    </xf>
    <xf numFmtId="3" fontId="7" fillId="2" borderId="30" xfId="1" applyNumberFormat="1" applyFont="1" applyFill="1" applyBorder="1" applyAlignment="1">
      <alignment horizontal="center"/>
    </xf>
    <xf numFmtId="3" fontId="9" fillId="2" borderId="31" xfId="1" applyNumberFormat="1" applyFont="1" applyFill="1" applyBorder="1" applyAlignment="1" applyProtection="1">
      <alignment horizontal="center"/>
    </xf>
    <xf numFmtId="3" fontId="9" fillId="2" borderId="30" xfId="1" applyNumberFormat="1" applyFont="1" applyFill="1" applyBorder="1" applyAlignment="1">
      <alignment horizontal="center"/>
    </xf>
    <xf numFmtId="3" fontId="13" fillId="3" borderId="30" xfId="1" applyNumberFormat="1" applyFont="1" applyFill="1" applyBorder="1" applyAlignment="1">
      <alignment horizontal="center"/>
    </xf>
    <xf numFmtId="3" fontId="13" fillId="3" borderId="31" xfId="1" applyNumberFormat="1" applyFont="1" applyFill="1" applyBorder="1" applyAlignment="1">
      <alignment horizontal="center"/>
    </xf>
    <xf numFmtId="3" fontId="9" fillId="2" borderId="32" xfId="1" applyNumberFormat="1" applyFont="1" applyFill="1" applyBorder="1" applyAlignment="1">
      <alignment horizontal="center"/>
    </xf>
    <xf numFmtId="164" fontId="9" fillId="2" borderId="29" xfId="1" applyNumberFormat="1" applyFont="1" applyFill="1" applyBorder="1" applyAlignment="1" applyProtection="1">
      <alignment horizontal="center"/>
    </xf>
    <xf numFmtId="3" fontId="4" fillId="2" borderId="0" xfId="1" applyNumberFormat="1" applyFont="1" applyFill="1"/>
    <xf numFmtId="0" fontId="7" fillId="2" borderId="9" xfId="1" applyFont="1" applyFill="1" applyBorder="1" applyAlignment="1">
      <alignment horizontal="center"/>
    </xf>
    <xf numFmtId="0" fontId="10" fillId="2" borderId="10" xfId="1" applyFont="1" applyFill="1" applyBorder="1" applyAlignment="1">
      <alignment horizontal="center"/>
    </xf>
    <xf numFmtId="0" fontId="10" fillId="2" borderId="11" xfId="1" applyFont="1" applyFill="1" applyBorder="1" applyAlignment="1">
      <alignment horizontal="center"/>
    </xf>
    <xf numFmtId="0" fontId="10" fillId="2" borderId="12" xfId="1" applyFont="1" applyFill="1" applyBorder="1" applyAlignment="1">
      <alignment horizontal="center"/>
    </xf>
    <xf numFmtId="0" fontId="10" fillId="2" borderId="13" xfId="1" applyFont="1" applyFill="1" applyBorder="1" applyAlignment="1">
      <alignment horizontal="center"/>
    </xf>
    <xf numFmtId="0" fontId="10" fillId="2" borderId="13" xfId="1" applyFont="1" applyFill="1" applyBorder="1" applyAlignment="1">
      <alignment horizontal="center" wrapText="1"/>
    </xf>
    <xf numFmtId="0" fontId="10" fillId="2" borderId="14" xfId="1" applyFont="1" applyFill="1" applyBorder="1" applyAlignment="1">
      <alignment horizontal="center"/>
    </xf>
    <xf numFmtId="0" fontId="10" fillId="2" borderId="33" xfId="1" applyFont="1" applyFill="1" applyBorder="1" applyAlignment="1">
      <alignment horizontal="center"/>
    </xf>
    <xf numFmtId="0" fontId="10" fillId="2" borderId="34" xfId="1" applyFont="1" applyFill="1" applyBorder="1"/>
    <xf numFmtId="3" fontId="10" fillId="2" borderId="34" xfId="1" applyNumberFormat="1" applyFont="1" applyFill="1" applyBorder="1" applyAlignment="1">
      <alignment horizontal="center"/>
    </xf>
    <xf numFmtId="44" fontId="10" fillId="2" borderId="35" xfId="3" applyFont="1" applyFill="1" applyBorder="1" applyProtection="1">
      <protection locked="0"/>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8" fillId="2" borderId="0" xfId="1" applyFont="1" applyFill="1" applyBorder="1" applyAlignment="1">
      <alignment vertical="center"/>
    </xf>
    <xf numFmtId="0" fontId="8" fillId="2" borderId="0" xfId="1" applyFont="1" applyFill="1" applyBorder="1" applyAlignment="1">
      <alignment horizontal="left" vertical="center"/>
    </xf>
    <xf numFmtId="0" fontId="10" fillId="2" borderId="12" xfId="1" applyFont="1" applyFill="1" applyBorder="1" applyAlignment="1">
      <alignment horizontal="left"/>
    </xf>
    <xf numFmtId="0" fontId="10" fillId="2" borderId="13" xfId="1" applyFont="1" applyFill="1" applyBorder="1" applyAlignment="1">
      <alignment horizontal="left"/>
    </xf>
    <xf numFmtId="3" fontId="10" fillId="2" borderId="13" xfId="2" applyNumberFormat="1" applyFont="1" applyFill="1" applyBorder="1" applyAlignment="1">
      <alignment horizontal="center"/>
    </xf>
    <xf numFmtId="0" fontId="10" fillId="2" borderId="14" xfId="1" applyFont="1" applyFill="1" applyBorder="1"/>
    <xf numFmtId="0" fontId="10" fillId="2" borderId="12" xfId="1" applyFont="1" applyFill="1" applyBorder="1" applyAlignment="1">
      <alignment horizontal="left" wrapText="1"/>
    </xf>
    <xf numFmtId="0" fontId="10" fillId="2" borderId="13" xfId="1" applyFont="1" applyFill="1" applyBorder="1" applyAlignment="1">
      <alignment horizontal="left" wrapText="1"/>
    </xf>
    <xf numFmtId="0" fontId="8" fillId="2" borderId="0" xfId="1" applyFont="1" applyFill="1" applyBorder="1" applyAlignment="1">
      <alignment horizontal="left" vertical="center" indent="1"/>
    </xf>
    <xf numFmtId="0" fontId="10" fillId="0" borderId="12" xfId="1" applyFont="1" applyFill="1" applyBorder="1" applyAlignment="1">
      <alignment horizontal="left"/>
    </xf>
    <xf numFmtId="0" fontId="10" fillId="0" borderId="13" xfId="1" applyFont="1" applyFill="1" applyBorder="1" applyAlignment="1">
      <alignment horizontal="left"/>
    </xf>
    <xf numFmtId="2" fontId="8" fillId="2" borderId="14" xfId="1" applyNumberFormat="1" applyFont="1" applyFill="1" applyBorder="1" applyAlignment="1" applyProtection="1">
      <alignment horizontal="left" vertical="center"/>
      <protection locked="0"/>
    </xf>
    <xf numFmtId="3" fontId="8" fillId="0" borderId="21" xfId="2" applyNumberFormat="1" applyFont="1" applyFill="1" applyBorder="1" applyAlignment="1">
      <alignment horizontal="center"/>
    </xf>
    <xf numFmtId="1" fontId="8" fillId="2" borderId="13" xfId="1" applyNumberFormat="1" applyFont="1" applyFill="1" applyBorder="1" applyAlignment="1" applyProtection="1">
      <alignment horizontal="center"/>
      <protection locked="0"/>
    </xf>
    <xf numFmtId="2" fontId="8" fillId="2" borderId="13" xfId="1" applyNumberFormat="1" applyFont="1" applyFill="1" applyBorder="1" applyAlignment="1" applyProtection="1">
      <alignment horizontal="center"/>
      <protection locked="0"/>
    </xf>
    <xf numFmtId="3" fontId="8" fillId="2" borderId="21" xfId="2" applyNumberFormat="1" applyFont="1" applyFill="1" applyBorder="1" applyAlignment="1">
      <alignment horizontal="center"/>
    </xf>
    <xf numFmtId="3" fontId="9" fillId="2" borderId="31" xfId="1" applyNumberFormat="1" applyFont="1" applyFill="1" applyBorder="1" applyAlignment="1">
      <alignment horizontal="center"/>
    </xf>
    <xf numFmtId="164" fontId="9" fillId="2" borderId="29" xfId="1" applyNumberFormat="1" applyFont="1" applyFill="1" applyBorder="1" applyAlignment="1">
      <alignment horizontal="center"/>
    </xf>
    <xf numFmtId="0" fontId="10" fillId="2" borderId="0" xfId="1" applyFont="1" applyFill="1"/>
    <xf numFmtId="0" fontId="10" fillId="2" borderId="0" xfId="1" applyFont="1" applyFill="1" applyAlignment="1">
      <alignment horizontal="center"/>
    </xf>
    <xf numFmtId="0" fontId="10" fillId="2" borderId="0" xfId="1" applyFont="1" applyFill="1" applyAlignment="1">
      <alignment horizontal="center" vertical="center" wrapText="1"/>
    </xf>
    <xf numFmtId="0" fontId="7" fillId="2" borderId="0" xfId="1" applyFont="1" applyFill="1"/>
    <xf numFmtId="0" fontId="15" fillId="2" borderId="1" xfId="1" applyFont="1" applyFill="1" applyBorder="1" applyAlignment="1">
      <alignment horizontal="center" vertical="center" wrapText="1"/>
    </xf>
    <xf numFmtId="0" fontId="15" fillId="2" borderId="2" xfId="1" applyFont="1" applyFill="1" applyBorder="1" applyAlignment="1">
      <alignment horizontal="center" vertical="center"/>
    </xf>
    <xf numFmtId="0" fontId="15" fillId="2" borderId="3" xfId="1" applyFont="1" applyFill="1" applyBorder="1" applyAlignment="1">
      <alignment horizontal="center" vertical="center"/>
    </xf>
    <xf numFmtId="0" fontId="15" fillId="2" borderId="4" xfId="1" applyFont="1" applyFill="1" applyBorder="1" applyAlignment="1">
      <alignment horizontal="center" vertical="center"/>
    </xf>
    <xf numFmtId="0" fontId="15" fillId="2" borderId="0" xfId="1" applyFont="1" applyFill="1" applyAlignment="1">
      <alignment horizontal="center" vertical="center"/>
    </xf>
    <xf numFmtId="0" fontId="15" fillId="2" borderId="5" xfId="1" applyFont="1" applyFill="1" applyBorder="1" applyAlignment="1">
      <alignment horizontal="center" vertical="center"/>
    </xf>
    <xf numFmtId="0" fontId="15" fillId="2" borderId="6" xfId="1" applyFont="1" applyFill="1" applyBorder="1" applyAlignment="1">
      <alignment horizontal="center" vertical="center"/>
    </xf>
    <xf numFmtId="0" fontId="15" fillId="2" borderId="7" xfId="1" applyFont="1" applyFill="1" applyBorder="1" applyAlignment="1">
      <alignment horizontal="center" vertical="center"/>
    </xf>
    <xf numFmtId="0" fontId="15" fillId="2" borderId="8" xfId="1" applyFont="1" applyFill="1" applyBorder="1" applyAlignment="1">
      <alignment horizontal="center" vertical="center"/>
    </xf>
    <xf numFmtId="0" fontId="10" fillId="2" borderId="0" xfId="1" applyFont="1" applyFill="1" applyAlignment="1">
      <alignment horizontal="center" vertical="center"/>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0" xfId="1" applyFont="1" applyFill="1" applyAlignment="1">
      <alignment horizontal="center" vertical="center"/>
    </xf>
    <xf numFmtId="0" fontId="7" fillId="2" borderId="16" xfId="1" applyFont="1" applyFill="1" applyBorder="1" applyAlignment="1">
      <alignment horizontal="center" vertical="center"/>
    </xf>
    <xf numFmtId="0" fontId="7" fillId="2" borderId="36" xfId="1" applyFont="1" applyFill="1" applyBorder="1" applyAlignment="1">
      <alignment horizontal="center" vertical="center"/>
    </xf>
    <xf numFmtId="0" fontId="7" fillId="2" borderId="37" xfId="1" applyFont="1" applyFill="1" applyBorder="1" applyAlignment="1">
      <alignment horizontal="center" vertical="center"/>
    </xf>
    <xf numFmtId="0" fontId="10" fillId="2" borderId="12" xfId="1" applyFont="1" applyFill="1" applyBorder="1" applyAlignment="1">
      <alignment horizontal="center" vertical="center"/>
    </xf>
    <xf numFmtId="0" fontId="10" fillId="2" borderId="13" xfId="1" applyFont="1" applyFill="1" applyBorder="1" applyAlignment="1">
      <alignment horizontal="center" vertical="center"/>
    </xf>
    <xf numFmtId="0" fontId="10" fillId="2" borderId="14" xfId="1" applyFont="1" applyFill="1" applyBorder="1" applyAlignment="1">
      <alignment horizontal="center" vertical="center"/>
    </xf>
    <xf numFmtId="0" fontId="10" fillId="2" borderId="0" xfId="1" applyFont="1" applyFill="1" applyAlignment="1">
      <alignment horizontal="left" vertical="center"/>
    </xf>
    <xf numFmtId="0" fontId="10" fillId="2" borderId="13" xfId="1" applyFont="1" applyFill="1" applyBorder="1" applyAlignment="1">
      <alignment horizontal="left" vertical="center"/>
    </xf>
    <xf numFmtId="164" fontId="10" fillId="2" borderId="14" xfId="1" applyNumberFormat="1" applyFont="1" applyFill="1" applyBorder="1" applyAlignment="1">
      <alignment horizontal="center"/>
    </xf>
    <xf numFmtId="0" fontId="10" fillId="2" borderId="0" xfId="1" applyFont="1" applyFill="1" applyAlignment="1">
      <alignment horizontal="right" vertical="center"/>
    </xf>
    <xf numFmtId="0" fontId="10" fillId="0" borderId="12" xfId="1" applyFont="1" applyBorder="1" applyAlignment="1">
      <alignment horizontal="center" vertical="center"/>
    </xf>
    <xf numFmtId="0" fontId="10" fillId="0" borderId="13" xfId="1" applyFont="1" applyBorder="1" applyAlignment="1">
      <alignment horizontal="left" vertical="center"/>
    </xf>
    <xf numFmtId="3" fontId="10" fillId="0" borderId="14" xfId="1" applyNumberFormat="1" applyFont="1" applyBorder="1" applyAlignment="1">
      <alignment horizontal="center" vertical="center"/>
    </xf>
    <xf numFmtId="3" fontId="10" fillId="2" borderId="14" xfId="1" applyNumberFormat="1" applyFont="1" applyFill="1" applyBorder="1" applyAlignment="1">
      <alignment horizontal="center" vertical="center"/>
    </xf>
    <xf numFmtId="0" fontId="10" fillId="2" borderId="33" xfId="1" applyFont="1" applyFill="1" applyBorder="1" applyAlignment="1">
      <alignment horizontal="center" vertical="center"/>
    </xf>
    <xf numFmtId="0" fontId="10" fillId="2" borderId="34" xfId="1" applyFont="1" applyFill="1" applyBorder="1" applyAlignment="1">
      <alignment horizontal="center" vertical="center"/>
    </xf>
    <xf numFmtId="0" fontId="10" fillId="2" borderId="35" xfId="1" applyFont="1" applyFill="1" applyBorder="1" applyAlignment="1">
      <alignment horizontal="center" vertical="center"/>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10" fillId="2" borderId="38" xfId="1" applyFont="1" applyFill="1" applyBorder="1" applyAlignment="1">
      <alignment horizontal="center"/>
    </xf>
    <xf numFmtId="0" fontId="10" fillId="2" borderId="17" xfId="1" applyFont="1" applyFill="1" applyBorder="1" applyAlignment="1">
      <alignment horizontal="center"/>
    </xf>
    <xf numFmtId="0" fontId="10" fillId="2" borderId="18" xfId="1" applyFont="1" applyFill="1" applyBorder="1" applyAlignment="1">
      <alignment horizontal="center"/>
    </xf>
    <xf numFmtId="0" fontId="10" fillId="2" borderId="19" xfId="1" applyFont="1" applyFill="1" applyBorder="1" applyAlignment="1">
      <alignment horizontal="center"/>
    </xf>
    <xf numFmtId="0" fontId="8" fillId="2" borderId="13" xfId="1" applyFont="1" applyFill="1" applyBorder="1" applyProtection="1">
      <protection locked="0"/>
    </xf>
    <xf numFmtId="1" fontId="10" fillId="2" borderId="13" xfId="1" applyNumberFormat="1" applyFont="1" applyFill="1" applyBorder="1" applyAlignment="1" applyProtection="1">
      <alignment horizontal="center"/>
    </xf>
    <xf numFmtId="44" fontId="8" fillId="2" borderId="13" xfId="1" applyNumberFormat="1" applyFont="1" applyFill="1" applyBorder="1" applyAlignment="1" applyProtection="1">
      <alignment horizontal="center"/>
      <protection locked="0"/>
    </xf>
    <xf numFmtId="0" fontId="7" fillId="2" borderId="39" xfId="1" applyFont="1" applyFill="1" applyBorder="1" applyAlignment="1">
      <alignment horizontal="center" vertical="center" wrapText="1"/>
    </xf>
    <xf numFmtId="0" fontId="7" fillId="2" borderId="40" xfId="1" applyFont="1" applyFill="1" applyBorder="1"/>
    <xf numFmtId="1" fontId="7" fillId="2" borderId="41" xfId="1" applyNumberFormat="1" applyFont="1" applyFill="1" applyBorder="1" applyAlignment="1">
      <alignment horizontal="center"/>
    </xf>
    <xf numFmtId="0" fontId="7" fillId="2" borderId="42" xfId="1" applyFont="1" applyFill="1" applyBorder="1" applyAlignment="1">
      <alignment horizontal="center"/>
    </xf>
    <xf numFmtId="0" fontId="7" fillId="2" borderId="42" xfId="1" applyFont="1" applyFill="1" applyBorder="1" applyAlignment="1" applyProtection="1">
      <alignment horizontal="center"/>
    </xf>
    <xf numFmtId="164" fontId="7" fillId="2" borderId="42" xfId="1" applyNumberFormat="1" applyFont="1" applyFill="1" applyBorder="1" applyAlignment="1" applyProtection="1">
      <alignment horizontal="center"/>
      <protection locked="0"/>
    </xf>
    <xf numFmtId="164" fontId="7" fillId="2" borderId="43" xfId="1" applyNumberFormat="1" applyFont="1" applyFill="1" applyBorder="1" applyAlignment="1" applyProtection="1">
      <alignment horizontal="center"/>
    </xf>
    <xf numFmtId="3" fontId="10" fillId="2" borderId="13" xfId="2" applyNumberFormat="1" applyFont="1" applyFill="1" applyBorder="1" applyAlignment="1" applyProtection="1">
      <alignment horizontal="center"/>
    </xf>
    <xf numFmtId="0" fontId="10" fillId="0" borderId="12" xfId="1" applyFont="1" applyBorder="1" applyAlignment="1">
      <alignment horizontal="left"/>
    </xf>
    <xf numFmtId="0" fontId="10" fillId="0" borderId="13" xfId="1" applyFont="1" applyBorder="1" applyAlignment="1">
      <alignment horizontal="left"/>
    </xf>
    <xf numFmtId="0" fontId="9" fillId="2" borderId="0" xfId="1" applyFont="1" applyFill="1" applyAlignment="1">
      <alignment horizontal="center"/>
    </xf>
    <xf numFmtId="0" fontId="18" fillId="2" borderId="0" xfId="1" applyFont="1" applyFill="1" applyAlignment="1">
      <alignment horizontal="left" vertical="center" wrapText="1"/>
    </xf>
    <xf numFmtId="164" fontId="7" fillId="2" borderId="42" xfId="1" applyNumberFormat="1" applyFont="1" applyFill="1" applyBorder="1" applyAlignment="1">
      <alignment horizontal="center"/>
    </xf>
    <xf numFmtId="0" fontId="8" fillId="2" borderId="0" xfId="1" applyFont="1" applyFill="1" applyAlignment="1">
      <alignment horizontal="center" vertical="center"/>
    </xf>
    <xf numFmtId="0" fontId="5" fillId="2" borderId="26" xfId="1" applyFont="1" applyFill="1" applyBorder="1" applyAlignment="1">
      <alignment horizontal="center" vertical="center" wrapText="1"/>
    </xf>
    <xf numFmtId="0" fontId="5" fillId="2" borderId="44" xfId="1" applyFont="1" applyFill="1" applyBorder="1" applyAlignment="1">
      <alignment horizontal="center" vertical="center" wrapText="1"/>
    </xf>
    <xf numFmtId="0" fontId="5" fillId="2" borderId="45" xfId="1" applyFont="1" applyFill="1" applyBorder="1" applyAlignment="1">
      <alignment horizontal="center" vertical="center" wrapText="1"/>
    </xf>
    <xf numFmtId="0" fontId="5" fillId="2" borderId="46"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47"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48" xfId="1" applyFont="1" applyFill="1" applyBorder="1" applyAlignment="1">
      <alignment horizontal="center"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xf>
    <xf numFmtId="0" fontId="9" fillId="2" borderId="3" xfId="1" applyFont="1" applyFill="1" applyBorder="1" applyAlignment="1">
      <alignment horizontal="center" vertical="center"/>
    </xf>
    <xf numFmtId="0" fontId="9" fillId="2" borderId="16" xfId="1" applyFont="1" applyFill="1" applyBorder="1" applyAlignment="1">
      <alignment horizontal="center" vertical="center"/>
    </xf>
    <xf numFmtId="0" fontId="9" fillId="2" borderId="36" xfId="1" applyFont="1" applyFill="1" applyBorder="1" applyAlignment="1">
      <alignment horizontal="center" vertical="center"/>
    </xf>
    <xf numFmtId="0" fontId="9" fillId="2" borderId="37" xfId="1" applyFont="1" applyFill="1" applyBorder="1" applyAlignment="1">
      <alignment horizontal="center" vertical="center"/>
    </xf>
    <xf numFmtId="0" fontId="8" fillId="2" borderId="49"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17"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51" xfId="1" applyFont="1" applyFill="1" applyBorder="1" applyAlignment="1">
      <alignment horizontal="center" vertical="center"/>
    </xf>
    <xf numFmtId="0" fontId="8" fillId="2" borderId="52" xfId="1" applyFont="1" applyFill="1" applyBorder="1" applyAlignment="1">
      <alignment vertical="center"/>
    </xf>
    <xf numFmtId="0" fontId="8" fillId="2" borderId="53" xfId="1" applyFont="1" applyFill="1" applyBorder="1" applyAlignment="1">
      <alignment horizontal="center"/>
    </xf>
    <xf numFmtId="0" fontId="8" fillId="2" borderId="24" xfId="1" applyFont="1" applyFill="1" applyBorder="1" applyAlignment="1">
      <alignment horizontal="center"/>
    </xf>
    <xf numFmtId="3" fontId="10" fillId="2" borderId="13" xfId="1" applyNumberFormat="1" applyFont="1" applyFill="1" applyBorder="1" applyAlignment="1">
      <alignment horizontal="center"/>
    </xf>
    <xf numFmtId="0" fontId="10" fillId="2" borderId="13" xfId="1" applyFont="1" applyFill="1" applyBorder="1" applyAlignment="1">
      <alignment horizontal="center"/>
    </xf>
    <xf numFmtId="0" fontId="8" fillId="2" borderId="13" xfId="1" applyFont="1" applyFill="1" applyBorder="1" applyAlignment="1" applyProtection="1">
      <alignment horizontal="center"/>
      <protection locked="0"/>
    </xf>
    <xf numFmtId="0" fontId="8" fillId="2" borderId="54" xfId="1" applyFont="1" applyFill="1" applyBorder="1" applyAlignment="1">
      <alignment horizontal="center"/>
    </xf>
    <xf numFmtId="164" fontId="8" fillId="2" borderId="13" xfId="1" applyNumberFormat="1" applyFont="1" applyFill="1" applyBorder="1" applyAlignment="1" applyProtection="1">
      <alignment horizontal="center"/>
      <protection locked="0"/>
    </xf>
    <xf numFmtId="164" fontId="8" fillId="2" borderId="14" xfId="1" applyNumberFormat="1" applyFont="1" applyFill="1" applyBorder="1" applyAlignment="1" applyProtection="1">
      <alignment horizontal="center"/>
    </xf>
    <xf numFmtId="0" fontId="8" fillId="2" borderId="6" xfId="1" applyFont="1" applyFill="1" applyBorder="1"/>
    <xf numFmtId="0" fontId="8" fillId="2" borderId="7" xfId="1" applyFont="1" applyFill="1" applyBorder="1"/>
    <xf numFmtId="0" fontId="8" fillId="2" borderId="8" xfId="1" applyFont="1" applyFill="1" applyBorder="1"/>
    <xf numFmtId="0" fontId="9" fillId="2" borderId="9"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11" xfId="1" applyFont="1" applyFill="1" applyBorder="1" applyAlignment="1">
      <alignment horizontal="center" vertical="center"/>
    </xf>
    <xf numFmtId="0" fontId="9" fillId="2" borderId="12" xfId="1" applyFont="1" applyFill="1" applyBorder="1" applyAlignment="1">
      <alignment horizontal="center" vertical="center"/>
    </xf>
    <xf numFmtId="0" fontId="9" fillId="2" borderId="13" xfId="1" applyFont="1" applyFill="1" applyBorder="1" applyAlignment="1">
      <alignment horizontal="center" vertical="center"/>
    </xf>
    <xf numFmtId="0" fontId="9" fillId="2" borderId="14" xfId="1" applyFont="1" applyFill="1" applyBorder="1" applyAlignment="1">
      <alignment horizontal="center" vertical="center"/>
    </xf>
    <xf numFmtId="0" fontId="9" fillId="2" borderId="55" xfId="1" applyFont="1" applyFill="1" applyBorder="1" applyAlignment="1">
      <alignment horizontal="center" vertical="center"/>
    </xf>
    <xf numFmtId="0" fontId="9" fillId="2" borderId="56" xfId="1" applyFont="1" applyFill="1" applyBorder="1" applyAlignment="1">
      <alignment horizontal="center" vertical="center"/>
    </xf>
    <xf numFmtId="0" fontId="9" fillId="2" borderId="57"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8" fillId="2" borderId="13"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2" borderId="14" xfId="1" applyFont="1" applyFill="1" applyBorder="1" applyAlignment="1">
      <alignment vertical="center"/>
    </xf>
    <xf numFmtId="0" fontId="8" fillId="2" borderId="12" xfId="1" applyFont="1" applyFill="1" applyBorder="1" applyAlignment="1">
      <alignment horizontal="center"/>
    </xf>
    <xf numFmtId="0" fontId="8" fillId="2" borderId="13" xfId="1" applyFont="1" applyFill="1" applyBorder="1" applyAlignment="1">
      <alignment horizontal="center"/>
    </xf>
    <xf numFmtId="3" fontId="10" fillId="2" borderId="21" xfId="1" applyNumberFormat="1" applyFont="1" applyFill="1" applyBorder="1" applyAlignment="1">
      <alignment horizontal="center"/>
    </xf>
    <xf numFmtId="0" fontId="10" fillId="2" borderId="58" xfId="1" applyFont="1" applyFill="1" applyBorder="1" applyAlignment="1">
      <alignment horizontal="center"/>
    </xf>
    <xf numFmtId="0" fontId="8" fillId="2" borderId="59" xfId="1" applyFont="1" applyFill="1" applyBorder="1" applyAlignment="1">
      <alignment horizontal="center"/>
    </xf>
    <xf numFmtId="0" fontId="8" fillId="2" borderId="60" xfId="1" applyFont="1" applyFill="1" applyBorder="1" applyAlignment="1">
      <alignment horizontal="center"/>
    </xf>
    <xf numFmtId="0" fontId="8" fillId="2" borderId="61" xfId="1" applyFont="1" applyFill="1" applyBorder="1" applyAlignment="1">
      <alignment horizontal="center"/>
    </xf>
    <xf numFmtId="0" fontId="8" fillId="2" borderId="0" xfId="1" applyFont="1" applyFill="1"/>
    <xf numFmtId="3" fontId="10" fillId="2" borderId="58" xfId="1" applyNumberFormat="1" applyFont="1" applyFill="1" applyBorder="1" applyAlignment="1">
      <alignment horizontal="center"/>
    </xf>
    <xf numFmtId="164" fontId="8" fillId="2" borderId="14" xfId="1" applyNumberFormat="1" applyFont="1" applyFill="1" applyBorder="1" applyAlignment="1">
      <alignment horizontal="center"/>
    </xf>
    <xf numFmtId="0" fontId="2" fillId="2" borderId="0" xfId="1" applyFont="1" applyFill="1" applyAlignment="1"/>
    <xf numFmtId="0" fontId="15" fillId="2" borderId="0" xfId="1" applyFont="1" applyFill="1" applyBorder="1" applyAlignment="1">
      <alignment horizontal="center" vertical="center"/>
    </xf>
    <xf numFmtId="0" fontId="10" fillId="2" borderId="62" xfId="1" applyFont="1" applyFill="1" applyBorder="1"/>
    <xf numFmtId="0" fontId="10" fillId="2" borderId="0" xfId="1" applyFont="1" applyFill="1" applyBorder="1" applyAlignment="1">
      <alignment horizontal="center" vertical="center" wrapText="1"/>
    </xf>
    <xf numFmtId="0" fontId="10" fillId="2" borderId="0" xfId="1" applyFont="1" applyFill="1" applyBorder="1"/>
    <xf numFmtId="0" fontId="7" fillId="2" borderId="9"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10" fillId="2" borderId="12"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7" fillId="2" borderId="12" xfId="1" applyFont="1" applyFill="1" applyBorder="1" applyProtection="1"/>
    <xf numFmtId="0" fontId="10" fillId="2" borderId="12" xfId="1" applyFont="1" applyFill="1" applyBorder="1" applyProtection="1"/>
    <xf numFmtId="164" fontId="10" fillId="2" borderId="14" xfId="1" applyNumberFormat="1" applyFont="1" applyFill="1" applyBorder="1" applyAlignment="1" applyProtection="1">
      <alignment horizontal="center"/>
      <protection locked="0"/>
    </xf>
    <xf numFmtId="0" fontId="10" fillId="2" borderId="14" xfId="1" applyFont="1" applyFill="1" applyBorder="1" applyProtection="1">
      <protection locked="0"/>
    </xf>
    <xf numFmtId="0" fontId="10" fillId="2" borderId="63" xfId="1" applyFont="1" applyFill="1" applyBorder="1" applyAlignment="1" applyProtection="1">
      <alignment horizontal="center"/>
      <protection locked="0"/>
    </xf>
    <xf numFmtId="0" fontId="10" fillId="2" borderId="64" xfId="1" applyFont="1" applyFill="1" applyBorder="1" applyAlignment="1" applyProtection="1">
      <alignment horizontal="center"/>
      <protection locked="0"/>
    </xf>
    <xf numFmtId="0" fontId="10" fillId="2" borderId="33" xfId="1" applyFont="1" applyFill="1" applyBorder="1" applyAlignment="1">
      <alignment horizontal="center" wrapText="1"/>
    </xf>
    <xf numFmtId="0" fontId="10" fillId="2" borderId="35" xfId="1" applyFont="1" applyFill="1" applyBorder="1" applyAlignment="1">
      <alignment horizontal="center"/>
    </xf>
    <xf numFmtId="0" fontId="7" fillId="2" borderId="12" xfId="1" applyFont="1" applyFill="1" applyBorder="1"/>
    <xf numFmtId="3" fontId="10" fillId="2" borderId="14" xfId="1" applyNumberFormat="1" applyFont="1" applyFill="1" applyBorder="1" applyAlignment="1">
      <alignment horizontal="center"/>
    </xf>
    <xf numFmtId="0" fontId="10" fillId="2" borderId="35" xfId="1" applyFont="1" applyFill="1" applyBorder="1" applyAlignment="1">
      <alignment horizont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wrapText="1"/>
    </xf>
    <xf numFmtId="0" fontId="7" fillId="2" borderId="70" xfId="1" applyFont="1" applyFill="1" applyBorder="1"/>
    <xf numFmtId="0" fontId="10" fillId="2" borderId="69" xfId="1" applyFont="1" applyFill="1" applyBorder="1"/>
    <xf numFmtId="9" fontId="10" fillId="2" borderId="70" xfId="1" applyNumberFormat="1" applyFont="1" applyFill="1" applyBorder="1" applyProtection="1">
      <protection locked="0"/>
    </xf>
    <xf numFmtId="0" fontId="10" fillId="2" borderId="71" xfId="1" applyFont="1" applyFill="1" applyBorder="1" applyAlignment="1" applyProtection="1">
      <alignment horizontal="center"/>
      <protection locked="0"/>
    </xf>
    <xf numFmtId="0" fontId="10" fillId="2" borderId="72" xfId="1" applyFont="1" applyFill="1" applyBorder="1" applyAlignment="1" applyProtection="1">
      <alignment horizontal="center"/>
      <protection locked="0"/>
    </xf>
    <xf numFmtId="0" fontId="10" fillId="2" borderId="67" xfId="1" applyFont="1" applyFill="1" applyBorder="1" applyAlignment="1" applyProtection="1">
      <alignment horizontal="center"/>
      <protection locked="0"/>
    </xf>
    <xf numFmtId="0" fontId="10" fillId="2" borderId="68" xfId="1" applyFont="1" applyFill="1" applyBorder="1" applyAlignment="1" applyProtection="1">
      <alignment horizontal="center"/>
      <protection locked="0"/>
    </xf>
    <xf numFmtId="0" fontId="10" fillId="2" borderId="73" xfId="1" applyFont="1" applyFill="1" applyBorder="1" applyAlignment="1" applyProtection="1">
      <alignment horizontal="center"/>
      <protection locked="0"/>
    </xf>
    <xf numFmtId="0" fontId="10" fillId="2" borderId="74" xfId="1" applyFont="1" applyFill="1" applyBorder="1" applyAlignment="1" applyProtection="1">
      <alignment horizontal="center"/>
      <protection locked="0"/>
    </xf>
    <xf numFmtId="0" fontId="10" fillId="2" borderId="67" xfId="1" applyFont="1" applyFill="1" applyBorder="1"/>
    <xf numFmtId="0" fontId="10" fillId="2" borderId="68" xfId="1" applyFont="1" applyFill="1" applyBorder="1"/>
    <xf numFmtId="0" fontId="10" fillId="2" borderId="75" xfId="1" applyFont="1" applyFill="1" applyBorder="1"/>
    <xf numFmtId="0" fontId="10" fillId="2" borderId="76" xfId="1" applyFont="1" applyFill="1" applyBorder="1"/>
    <xf numFmtId="0" fontId="19" fillId="2" borderId="9" xfId="1" applyFont="1" applyFill="1" applyBorder="1" applyAlignment="1">
      <alignment horizontal="center" vertical="center"/>
    </xf>
    <xf numFmtId="0" fontId="19" fillId="2" borderId="10" xfId="1" applyFont="1" applyFill="1" applyBorder="1" applyAlignment="1">
      <alignment horizontal="center" vertical="center"/>
    </xf>
    <xf numFmtId="0" fontId="19" fillId="2" borderId="11" xfId="1" applyFont="1" applyFill="1" applyBorder="1" applyAlignment="1">
      <alignment horizontal="center" vertical="center"/>
    </xf>
    <xf numFmtId="0" fontId="19" fillId="2" borderId="12" xfId="1" applyFont="1" applyFill="1" applyBorder="1" applyAlignment="1">
      <alignment horizontal="center" vertical="center"/>
    </xf>
    <xf numFmtId="0" fontId="19" fillId="2" borderId="13" xfId="1" applyFont="1" applyFill="1" applyBorder="1" applyAlignment="1">
      <alignment horizontal="center" vertical="center"/>
    </xf>
    <xf numFmtId="0" fontId="19" fillId="2" borderId="14" xfId="1" applyFont="1" applyFill="1" applyBorder="1" applyAlignment="1">
      <alignment horizontal="center" vertical="center"/>
    </xf>
    <xf numFmtId="0" fontId="20" fillId="2" borderId="33" xfId="1" applyFont="1" applyFill="1" applyBorder="1" applyAlignment="1">
      <alignment horizontal="center" vertical="center" wrapText="1"/>
    </xf>
    <xf numFmtId="0" fontId="20" fillId="2" borderId="34" xfId="1" applyFont="1" applyFill="1" applyBorder="1" applyAlignment="1">
      <alignment horizontal="center" vertical="center" wrapText="1"/>
    </xf>
    <xf numFmtId="0" fontId="20" fillId="2" borderId="35" xfId="1" applyFont="1" applyFill="1" applyBorder="1" applyAlignment="1">
      <alignment horizontal="center" vertical="center" wrapText="1"/>
    </xf>
    <xf numFmtId="0" fontId="20" fillId="2" borderId="0" xfId="1" applyFont="1" applyFill="1" applyAlignment="1">
      <alignment horizontal="left" vertical="center" wrapText="1"/>
    </xf>
    <xf numFmtId="0" fontId="10" fillId="2" borderId="0" xfId="1" applyFont="1" applyFill="1" applyAlignment="1" applyProtection="1">
      <alignment horizontal="center" vertical="center"/>
      <protection locked="0"/>
    </xf>
    <xf numFmtId="0" fontId="10" fillId="2" borderId="0" xfId="1" applyFont="1" applyFill="1" applyProtection="1">
      <protection locked="0"/>
    </xf>
    <xf numFmtId="0" fontId="10" fillId="2" borderId="0" xfId="1" applyFont="1" applyFill="1" applyBorder="1" applyAlignment="1" applyProtection="1">
      <alignment horizontal="center" vertical="center"/>
      <protection locked="0"/>
    </xf>
    <xf numFmtId="0" fontId="7" fillId="2" borderId="1" xfId="1" applyFont="1" applyFill="1" applyBorder="1" applyAlignment="1" applyProtection="1">
      <alignment horizontal="center" vertical="center"/>
      <protection locked="0"/>
    </xf>
    <xf numFmtId="0" fontId="7" fillId="2" borderId="2" xfId="1" applyFont="1" applyFill="1" applyBorder="1" applyAlignment="1" applyProtection="1">
      <alignment horizontal="center" vertical="center"/>
      <protection locked="0"/>
    </xf>
    <xf numFmtId="0" fontId="7" fillId="2" borderId="3" xfId="1" applyFont="1" applyFill="1" applyBorder="1" applyAlignment="1" applyProtection="1">
      <alignment horizontal="center" vertical="center"/>
      <protection locked="0"/>
    </xf>
    <xf numFmtId="0" fontId="7" fillId="2" borderId="4" xfId="1" applyFont="1" applyFill="1" applyBorder="1" applyAlignment="1" applyProtection="1">
      <alignment horizontal="center" vertical="center"/>
      <protection locked="0"/>
    </xf>
    <xf numFmtId="0" fontId="7" fillId="2" borderId="0" xfId="1" applyFont="1" applyFill="1" applyBorder="1" applyAlignment="1" applyProtection="1">
      <alignment horizontal="center" vertical="center"/>
      <protection locked="0"/>
    </xf>
    <xf numFmtId="0" fontId="7" fillId="2" borderId="5" xfId="1" applyFont="1" applyFill="1" applyBorder="1" applyAlignment="1" applyProtection="1">
      <alignment horizontal="center" vertical="center"/>
      <protection locked="0"/>
    </xf>
    <xf numFmtId="0" fontId="7" fillId="2" borderId="9" xfId="1" applyFont="1" applyFill="1" applyBorder="1" applyAlignment="1" applyProtection="1">
      <alignment horizontal="center" vertical="center"/>
    </xf>
    <xf numFmtId="0" fontId="7" fillId="2" borderId="10" xfId="1" applyFont="1" applyFill="1" applyBorder="1" applyAlignment="1" applyProtection="1">
      <alignment horizontal="center" vertical="center"/>
    </xf>
    <xf numFmtId="0" fontId="7" fillId="2" borderId="11" xfId="1" applyFont="1" applyFill="1" applyBorder="1" applyAlignment="1" applyProtection="1">
      <alignment horizontal="center" vertical="center"/>
    </xf>
    <xf numFmtId="0" fontId="10" fillId="2" borderId="13" xfId="1" applyFont="1" applyFill="1" applyBorder="1" applyAlignment="1" applyProtection="1">
      <alignment horizontal="center" vertical="center"/>
    </xf>
    <xf numFmtId="44" fontId="7" fillId="2" borderId="13" xfId="1" applyNumberFormat="1" applyFont="1" applyFill="1" applyBorder="1" applyAlignment="1" applyProtection="1">
      <alignment horizontal="center" vertical="center"/>
      <protection locked="0"/>
    </xf>
    <xf numFmtId="0" fontId="7" fillId="2" borderId="13" xfId="1" applyFont="1" applyFill="1" applyBorder="1" applyAlignment="1" applyProtection="1">
      <alignment horizontal="center" vertical="center"/>
      <protection locked="0"/>
    </xf>
    <xf numFmtId="0" fontId="10" fillId="2" borderId="14" xfId="1" applyFont="1" applyFill="1" applyBorder="1" applyAlignment="1" applyProtection="1">
      <alignment horizontal="center" vertical="center"/>
    </xf>
    <xf numFmtId="0" fontId="10" fillId="2" borderId="13" xfId="1" applyFont="1" applyFill="1" applyBorder="1" applyAlignment="1" applyProtection="1">
      <alignment horizontal="center" vertical="center" wrapText="1"/>
    </xf>
    <xf numFmtId="0" fontId="10" fillId="2" borderId="33" xfId="1" applyFont="1" applyFill="1" applyBorder="1" applyAlignment="1" applyProtection="1">
      <alignment horizontal="center" vertical="center"/>
    </xf>
    <xf numFmtId="0" fontId="10" fillId="2" borderId="34" xfId="1" applyFont="1" applyFill="1" applyBorder="1" applyAlignment="1" applyProtection="1">
      <alignment horizontal="center" vertical="center"/>
    </xf>
    <xf numFmtId="0" fontId="10" fillId="2" borderId="77" xfId="1" applyFont="1" applyFill="1" applyBorder="1" applyAlignment="1" applyProtection="1">
      <alignment horizontal="center" vertical="center"/>
    </xf>
    <xf numFmtId="0" fontId="10" fillId="2" borderId="78" xfId="1" applyFont="1" applyFill="1" applyBorder="1" applyAlignment="1" applyProtection="1">
      <alignment horizontal="center" vertical="center"/>
    </xf>
    <xf numFmtId="0" fontId="10" fillId="2" borderId="35" xfId="1" applyFont="1" applyFill="1" applyBorder="1" applyProtection="1"/>
    <xf numFmtId="0" fontId="10" fillId="2" borderId="0" xfId="1" applyFont="1" applyFill="1" applyBorder="1" applyAlignment="1" applyProtection="1">
      <alignment horizontal="center" vertical="center"/>
    </xf>
    <xf numFmtId="0" fontId="10" fillId="2" borderId="0" xfId="1" applyFont="1" applyFill="1" applyBorder="1" applyProtection="1"/>
    <xf numFmtId="0" fontId="10" fillId="2" borderId="0" xfId="1" applyFont="1" applyFill="1" applyProtection="1"/>
    <xf numFmtId="0" fontId="7" fillId="2" borderId="1" xfId="1" applyFont="1" applyFill="1" applyBorder="1" applyAlignment="1" applyProtection="1">
      <alignment horizontal="center" vertical="center"/>
    </xf>
    <xf numFmtId="0" fontId="7" fillId="2" borderId="2" xfId="1" applyFont="1" applyFill="1" applyBorder="1" applyAlignment="1" applyProtection="1">
      <alignment horizontal="center" vertical="center"/>
    </xf>
    <xf numFmtId="0" fontId="7" fillId="2" borderId="3" xfId="1" applyFont="1" applyFill="1" applyBorder="1" applyAlignment="1" applyProtection="1">
      <alignment horizontal="center" vertical="center"/>
    </xf>
    <xf numFmtId="0" fontId="10" fillId="2" borderId="3" xfId="1" applyFont="1" applyFill="1" applyBorder="1" applyAlignment="1" applyProtection="1"/>
    <xf numFmtId="0" fontId="7" fillId="2" borderId="4"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7" fillId="2" borderId="5" xfId="1" applyFont="1" applyFill="1" applyBorder="1" applyAlignment="1" applyProtection="1">
      <alignment horizontal="center" vertical="center"/>
    </xf>
    <xf numFmtId="0" fontId="10" fillId="2" borderId="5" xfId="1" applyFont="1" applyFill="1" applyBorder="1" applyProtection="1"/>
    <xf numFmtId="0" fontId="20" fillId="2" borderId="4" xfId="1" applyFont="1" applyFill="1" applyBorder="1" applyAlignment="1" applyProtection="1">
      <alignment horizontal="center" wrapText="1"/>
    </xf>
    <xf numFmtId="0" fontId="20" fillId="2" borderId="0" xfId="1" applyFont="1" applyFill="1" applyBorder="1" applyAlignment="1" applyProtection="1">
      <alignment horizontal="center" wrapText="1"/>
    </xf>
    <xf numFmtId="0" fontId="20" fillId="2" borderId="5" xfId="1" applyFont="1" applyFill="1" applyBorder="1" applyAlignment="1" applyProtection="1">
      <alignment horizontal="center" wrapText="1"/>
    </xf>
    <xf numFmtId="0" fontId="10" fillId="2" borderId="5" xfId="1" applyFont="1" applyFill="1" applyBorder="1" applyAlignment="1" applyProtection="1">
      <alignment horizontal="center" wrapText="1"/>
    </xf>
    <xf numFmtId="0" fontId="10" fillId="2" borderId="4" xfId="1" applyFont="1" applyFill="1" applyBorder="1" applyProtection="1"/>
    <xf numFmtId="0" fontId="10" fillId="2" borderId="37" xfId="1" applyFont="1" applyFill="1" applyBorder="1" applyProtection="1"/>
    <xf numFmtId="0" fontId="7" fillId="2" borderId="53" xfId="1" applyFont="1" applyFill="1" applyBorder="1" applyAlignment="1" applyProtection="1">
      <alignment horizontal="center" vertical="center"/>
    </xf>
    <xf numFmtId="0" fontId="7" fillId="2" borderId="54" xfId="1" applyFont="1" applyFill="1" applyBorder="1" applyAlignment="1" applyProtection="1">
      <alignment horizontal="center" vertical="center"/>
    </xf>
    <xf numFmtId="0" fontId="7" fillId="2" borderId="79" xfId="1" applyFont="1" applyFill="1" applyBorder="1" applyAlignment="1" applyProtection="1">
      <alignment horizontal="center" vertical="center"/>
    </xf>
    <xf numFmtId="0" fontId="10" fillId="2" borderId="64" xfId="1" applyFont="1" applyFill="1" applyBorder="1" applyProtection="1">
      <protection locked="0"/>
    </xf>
    <xf numFmtId="0" fontId="10" fillId="2" borderId="53" xfId="1" applyFont="1" applyFill="1" applyBorder="1" applyAlignment="1" applyProtection="1">
      <alignment horizontal="center" vertical="center"/>
    </xf>
    <xf numFmtId="0" fontId="10" fillId="2" borderId="54" xfId="1" applyFont="1" applyFill="1" applyBorder="1" applyAlignment="1" applyProtection="1">
      <alignment horizontal="center" vertical="center"/>
    </xf>
    <xf numFmtId="44" fontId="10" fillId="2" borderId="54" xfId="1" applyNumberFormat="1" applyFont="1" applyFill="1" applyBorder="1" applyAlignment="1" applyProtection="1">
      <alignment horizontal="center" vertical="center"/>
      <protection locked="0"/>
    </xf>
    <xf numFmtId="0" fontId="10" fillId="2" borderId="79" xfId="1" applyFont="1" applyFill="1" applyBorder="1" applyAlignment="1" applyProtection="1">
      <alignment horizontal="center" vertical="center"/>
    </xf>
    <xf numFmtId="0" fontId="10" fillId="2" borderId="80" xfId="1" applyFont="1" applyFill="1" applyBorder="1" applyProtection="1">
      <protection locked="0"/>
    </xf>
    <xf numFmtId="0" fontId="10" fillId="2" borderId="54" xfId="1" applyFont="1" applyFill="1" applyBorder="1" applyAlignment="1" applyProtection="1">
      <alignment horizontal="center" vertical="center"/>
      <protection locked="0"/>
    </xf>
    <xf numFmtId="0" fontId="10" fillId="2" borderId="37" xfId="1" applyFont="1" applyFill="1" applyBorder="1" applyProtection="1">
      <protection locked="0"/>
    </xf>
    <xf numFmtId="0" fontId="10" fillId="2" borderId="54" xfId="1" applyFont="1" applyFill="1" applyBorder="1" applyAlignment="1" applyProtection="1">
      <alignment horizontal="center" vertical="center" wrapText="1"/>
    </xf>
    <xf numFmtId="0" fontId="10" fillId="2" borderId="79" xfId="1" applyFont="1" applyFill="1" applyBorder="1" applyAlignment="1" applyProtection="1">
      <alignment horizontal="center"/>
    </xf>
    <xf numFmtId="9" fontId="10" fillId="2" borderId="54" xfId="1" applyNumberFormat="1" applyFont="1" applyFill="1" applyBorder="1" applyAlignment="1" applyProtection="1">
      <alignment horizontal="center" vertical="center"/>
      <protection locked="0"/>
    </xf>
    <xf numFmtId="0" fontId="10" fillId="2" borderId="4" xfId="1" applyFont="1" applyFill="1" applyBorder="1" applyAlignment="1" applyProtection="1">
      <alignment horizontal="center" vertical="center"/>
    </xf>
    <xf numFmtId="0" fontId="10" fillId="2" borderId="0" xfId="1" applyFont="1" applyFill="1" applyBorder="1" applyAlignment="1" applyProtection="1">
      <alignment horizontal="center" vertical="center" wrapText="1"/>
    </xf>
    <xf numFmtId="0" fontId="10" fillId="2" borderId="5" xfId="1" applyFont="1" applyFill="1" applyBorder="1" applyAlignment="1" applyProtection="1">
      <alignment horizontal="center" vertical="center"/>
    </xf>
    <xf numFmtId="0" fontId="10" fillId="2" borderId="80" xfId="1" applyFont="1" applyFill="1" applyBorder="1" applyProtection="1"/>
    <xf numFmtId="0" fontId="10" fillId="2" borderId="6" xfId="1" applyFont="1" applyFill="1" applyBorder="1" applyAlignment="1" applyProtection="1">
      <alignment horizontal="center" vertical="center"/>
    </xf>
    <xf numFmtId="0" fontId="10" fillId="2" borderId="7" xfId="1" applyFont="1" applyFill="1" applyBorder="1" applyAlignment="1" applyProtection="1">
      <alignment horizontal="center" vertical="center"/>
    </xf>
    <xf numFmtId="0" fontId="10" fillId="2" borderId="8" xfId="1" applyFont="1" applyFill="1" applyBorder="1" applyAlignment="1" applyProtection="1">
      <alignment horizontal="center" vertical="center"/>
    </xf>
    <xf numFmtId="0" fontId="10" fillId="2" borderId="8" xfId="1" applyFont="1" applyFill="1" applyBorder="1" applyProtection="1"/>
    <xf numFmtId="0" fontId="7" fillId="2" borderId="0" xfId="1" applyFont="1" applyFill="1" applyBorder="1" applyAlignment="1" applyProtection="1">
      <alignment vertical="center"/>
      <protection locked="0"/>
    </xf>
    <xf numFmtId="0" fontId="10" fillId="2" borderId="0" xfId="1" applyFont="1" applyFill="1" applyBorder="1" applyAlignment="1" applyProtection="1">
      <alignment horizontal="left"/>
      <protection locked="0"/>
    </xf>
    <xf numFmtId="0" fontId="15" fillId="2" borderId="1" xfId="1" applyFont="1" applyFill="1" applyBorder="1" applyAlignment="1" applyProtection="1">
      <alignment horizontal="center" vertical="center" wrapText="1"/>
    </xf>
    <xf numFmtId="0" fontId="15" fillId="2" borderId="2" xfId="1" applyFont="1" applyFill="1" applyBorder="1" applyAlignment="1" applyProtection="1">
      <alignment horizontal="center" vertical="center"/>
    </xf>
    <xf numFmtId="0" fontId="15" fillId="2" borderId="3" xfId="1" applyFont="1" applyFill="1" applyBorder="1" applyAlignment="1" applyProtection="1">
      <alignment horizontal="center" vertical="center"/>
    </xf>
    <xf numFmtId="0" fontId="15" fillId="2" borderId="4" xfId="1" applyFont="1" applyFill="1" applyBorder="1" applyAlignment="1" applyProtection="1">
      <alignment horizontal="center" vertical="center"/>
    </xf>
    <xf numFmtId="0" fontId="15" fillId="2" borderId="0" xfId="1" applyFont="1" applyFill="1" applyAlignment="1" applyProtection="1">
      <alignment horizontal="center" vertical="center"/>
    </xf>
    <xf numFmtId="0" fontId="15" fillId="2" borderId="5" xfId="1" applyFont="1" applyFill="1" applyBorder="1" applyAlignment="1" applyProtection="1">
      <alignment horizontal="center" vertical="center"/>
    </xf>
    <xf numFmtId="0" fontId="15" fillId="2" borderId="6" xfId="1" applyFont="1" applyFill="1" applyBorder="1" applyAlignment="1" applyProtection="1">
      <alignment horizontal="center" vertical="center"/>
    </xf>
    <xf numFmtId="0" fontId="15" fillId="2" borderId="7" xfId="1" applyFont="1" applyFill="1" applyBorder="1" applyAlignment="1" applyProtection="1">
      <alignment horizontal="center" vertical="center"/>
    </xf>
    <xf numFmtId="0" fontId="15" fillId="2" borderId="8" xfId="1" applyFont="1" applyFill="1" applyBorder="1" applyAlignment="1" applyProtection="1">
      <alignment horizontal="center" vertical="center"/>
    </xf>
    <xf numFmtId="0" fontId="1" fillId="2" borderId="0" xfId="1" applyFill="1" applyProtection="1"/>
    <xf numFmtId="0" fontId="7" fillId="2" borderId="0" xfId="1" applyFont="1" applyFill="1" applyAlignment="1" applyProtection="1">
      <alignment horizontal="center" vertical="center"/>
    </xf>
    <xf numFmtId="0" fontId="7" fillId="2" borderId="10" xfId="1" applyFont="1" applyFill="1" applyBorder="1" applyAlignment="1" applyProtection="1">
      <alignment horizontal="center" vertical="center" wrapText="1"/>
    </xf>
    <xf numFmtId="44" fontId="7" fillId="2" borderId="13" xfId="3" applyFont="1" applyFill="1" applyBorder="1" applyAlignment="1" applyProtection="1">
      <alignment horizontal="center" vertical="center"/>
      <protection locked="0"/>
    </xf>
  </cellXfs>
  <cellStyles count="4">
    <cellStyle name="Comma 5" xfId="2"/>
    <cellStyle name="Currency 6" xfId="3"/>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_Proj12637-%20Jamestown%20RI/01_Audit%20Data/RFP/Addendums/Addenda%206%20-%202021.01.22%20Jamestown%20Price%20Proposal%20Form%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orking/Jamestown%20Roadway%2002012021%20DT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s-esco\Users\Jessica.Driscoll\AppData\Local\Microsoft\Windows\Temporary%20Internet%20Files\Content.Outlook\T3MVRF7H\2.%20Patrick%20AFB%20Prelim%20Data\402%20PAFB%20Furnished%20Data%201.0\AFSPC.JOINT%20DATA-CALL.WORKBOOKrl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2_Lighting\Templates%20-%20Proposals\LDMS%2005%20Template\Version%20032316\Budget%20Template%20030112R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s-esco\PSESCO_DATA\Users\1200340465E\Documents\TRIRIGA\McConnell\McConnell%20-%20Energy%20Data%20Entry%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D Conversion - Option #1"/>
      <sheetName val="LED Conversion - Option #2"/>
      <sheetName val="Post Tops - All Options"/>
      <sheetName val="Controls - All Options"/>
      <sheetName val="Maintenance Pricing"/>
      <sheetName val="Labor and Material Pricing"/>
      <sheetName val="GIS Lighting Survey"/>
    </sheetNames>
    <sheetDataSet>
      <sheetData sheetId="0">
        <row r="36">
          <cell r="D36">
            <v>342</v>
          </cell>
        </row>
      </sheetData>
      <sheetData sheetId="1"/>
      <sheetData sheetId="2">
        <row r="22">
          <cell r="D22">
            <v>25</v>
          </cell>
        </row>
        <row r="39">
          <cell r="D39">
            <v>25</v>
          </cell>
        </row>
      </sheetData>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clusions"/>
      <sheetName val="Proposal Scope"/>
      <sheetName val="Dev. Gameplan"/>
      <sheetName val="Data Validation"/>
      <sheetName val="Working Notes"/>
      <sheetName val="Construction Budget"/>
      <sheetName val="Cost Review (CTC)"/>
      <sheetName val="Draw Schedule"/>
      <sheetName val="Labor - Electrician"/>
      <sheetName val="Labor - Flagger"/>
      <sheetName val="Proposal Budget"/>
      <sheetName val="Roadway Survey Budget"/>
      <sheetName val="Fixture Location Guide"/>
      <sheetName val="Quotes"/>
      <sheetName val="Verison Controls"/>
      <sheetName val="Plan Holders"/>
      <sheetName val="LED Conversion - Option #1 (A6)"/>
      <sheetName val="LED Conversion - Option #2 (A6)"/>
      <sheetName val="Post Tops - All Options (A6)"/>
      <sheetName val="Controls - All Options (A6)"/>
      <sheetName val="Maintenance Pricing (A6)"/>
      <sheetName val="Labor and Material Pricing (A6)"/>
      <sheetName val="GIS Lighting Survey (A6)"/>
      <sheetName val="Maint Budget &amp; Misc Pricing"/>
      <sheetName val="Disposal Costs"/>
      <sheetName val="Material Ownership"/>
      <sheetName val="Hour Codes"/>
      <sheetName val="Utility Data"/>
      <sheetName val="Code Definitions"/>
      <sheetName val="Controls Location Guide"/>
      <sheetName val="Project Summary"/>
      <sheetName val="Environmental Impact"/>
      <sheetName val="Building Summary"/>
    </sheetNames>
    <sheetDataSet>
      <sheetData sheetId="0"/>
      <sheetData sheetId="1">
        <row r="2">
          <cell r="D2" t="str">
            <v>Project</v>
          </cell>
        </row>
        <row r="3">
          <cell r="D3">
            <v>43563</v>
          </cell>
        </row>
        <row r="6">
          <cell r="E6">
            <v>0</v>
          </cell>
        </row>
        <row r="7">
          <cell r="E7">
            <v>0</v>
          </cell>
        </row>
        <row r="8">
          <cell r="E8">
            <v>0</v>
          </cell>
        </row>
        <row r="9">
          <cell r="E9">
            <v>0.01</v>
          </cell>
        </row>
      </sheetData>
      <sheetData sheetId="2"/>
      <sheetData sheetId="3"/>
      <sheetData sheetId="4"/>
      <sheetData sheetId="5"/>
      <sheetData sheetId="6"/>
      <sheetData sheetId="7"/>
      <sheetData sheetId="8"/>
      <sheetData sheetId="9"/>
      <sheetData sheetId="10"/>
      <sheetData sheetId="11"/>
      <sheetData sheetId="12">
        <row r="2">
          <cell r="CK2">
            <v>1.7690699999999999</v>
          </cell>
          <cell r="CL2">
            <v>1.7690699999999999</v>
          </cell>
        </row>
        <row r="4">
          <cell r="CK4">
            <v>1</v>
          </cell>
        </row>
        <row r="24">
          <cell r="X24">
            <v>367</v>
          </cell>
          <cell r="BR24">
            <v>-65821254.75</v>
          </cell>
          <cell r="CK24">
            <v>40216.11</v>
          </cell>
          <cell r="CL24">
            <v>14790</v>
          </cell>
          <cell r="CU24">
            <v>126230.41537770002</v>
          </cell>
        </row>
        <row r="26">
          <cell r="CJ26">
            <v>0</v>
          </cell>
          <cell r="CU26">
            <v>0</v>
          </cell>
        </row>
        <row r="30">
          <cell r="CJ30">
            <v>0</v>
          </cell>
          <cell r="CU30">
            <v>0</v>
          </cell>
        </row>
        <row r="31">
          <cell r="CJ31">
            <v>0</v>
          </cell>
          <cell r="CU31">
            <v>0</v>
          </cell>
        </row>
        <row r="33">
          <cell r="CU33">
            <v>0</v>
          </cell>
        </row>
        <row r="34">
          <cell r="CU34">
            <v>0</v>
          </cell>
        </row>
        <row r="35">
          <cell r="CU35">
            <v>0</v>
          </cell>
        </row>
        <row r="36">
          <cell r="CX36">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5">
          <cell r="B5" t="str">
            <v>Hour Code</v>
          </cell>
          <cell r="C5" t="str">
            <v>Usage Description</v>
          </cell>
          <cell r="D5" t="str">
            <v>Winter On Peak Hours</v>
          </cell>
          <cell r="E5" t="str">
            <v>Winter Int Peak Hours</v>
          </cell>
          <cell r="F5" t="str">
            <v>Winter Off Peak Hours</v>
          </cell>
          <cell r="G5" t="str">
            <v>Summer On Peak Hours</v>
          </cell>
          <cell r="H5" t="str">
            <v>Summer Int Peak Hours</v>
          </cell>
          <cell r="I5" t="str">
            <v>Summer Off Peak Hours</v>
          </cell>
          <cell r="J5" t="str">
            <v>Total Hours</v>
          </cell>
        </row>
        <row r="6">
          <cell r="B6">
            <v>99</v>
          </cell>
          <cell r="C6" t="str">
            <v>Roadway Lighting Hours</v>
          </cell>
          <cell r="D6">
            <v>4175</v>
          </cell>
          <cell r="E6">
            <v>0</v>
          </cell>
          <cell r="F6">
            <v>0</v>
          </cell>
          <cell r="G6">
            <v>0</v>
          </cell>
          <cell r="H6">
            <v>0</v>
          </cell>
          <cell r="I6">
            <v>0</v>
          </cell>
          <cell r="J6">
            <v>4175</v>
          </cell>
        </row>
        <row r="7">
          <cell r="B7">
            <v>1</v>
          </cell>
          <cell r="D7">
            <v>0</v>
          </cell>
          <cell r="E7">
            <v>0</v>
          </cell>
          <cell r="F7">
            <v>0</v>
          </cell>
          <cell r="G7">
            <v>0</v>
          </cell>
          <cell r="H7">
            <v>0</v>
          </cell>
          <cell r="I7">
            <v>0</v>
          </cell>
          <cell r="J7">
            <v>0</v>
          </cell>
        </row>
        <row r="8">
          <cell r="B8">
            <v>2</v>
          </cell>
          <cell r="D8">
            <v>0</v>
          </cell>
          <cell r="E8">
            <v>0</v>
          </cell>
          <cell r="F8">
            <v>0</v>
          </cell>
          <cell r="G8">
            <v>0</v>
          </cell>
          <cell r="H8">
            <v>0</v>
          </cell>
          <cell r="I8">
            <v>0</v>
          </cell>
          <cell r="J8">
            <v>0</v>
          </cell>
        </row>
        <row r="9">
          <cell r="B9">
            <v>3</v>
          </cell>
          <cell r="D9">
            <v>0</v>
          </cell>
          <cell r="E9">
            <v>0</v>
          </cell>
          <cell r="F9">
            <v>0</v>
          </cell>
          <cell r="G9">
            <v>0</v>
          </cell>
          <cell r="H9">
            <v>0</v>
          </cell>
          <cell r="I9">
            <v>0</v>
          </cell>
          <cell r="J9">
            <v>0</v>
          </cell>
        </row>
        <row r="10">
          <cell r="B10">
            <v>4</v>
          </cell>
          <cell r="D10">
            <v>0</v>
          </cell>
          <cell r="E10">
            <v>0</v>
          </cell>
          <cell r="F10">
            <v>0</v>
          </cell>
          <cell r="G10">
            <v>0</v>
          </cell>
          <cell r="H10">
            <v>0</v>
          </cell>
          <cell r="I10">
            <v>0</v>
          </cell>
          <cell r="J10">
            <v>0</v>
          </cell>
        </row>
        <row r="11">
          <cell r="B11">
            <v>6</v>
          </cell>
          <cell r="D11">
            <v>0</v>
          </cell>
          <cell r="E11">
            <v>0</v>
          </cell>
          <cell r="F11">
            <v>0</v>
          </cell>
          <cell r="G11">
            <v>0</v>
          </cell>
          <cell r="H11">
            <v>0</v>
          </cell>
          <cell r="I11">
            <v>0</v>
          </cell>
          <cell r="J11">
            <v>0</v>
          </cell>
        </row>
        <row r="12">
          <cell r="B12">
            <v>7</v>
          </cell>
          <cell r="D12">
            <v>0</v>
          </cell>
          <cell r="E12">
            <v>0</v>
          </cell>
          <cell r="F12">
            <v>0</v>
          </cell>
          <cell r="G12">
            <v>0</v>
          </cell>
          <cell r="H12">
            <v>0</v>
          </cell>
          <cell r="I12">
            <v>0</v>
          </cell>
          <cell r="J12">
            <v>0</v>
          </cell>
        </row>
        <row r="13">
          <cell r="B13">
            <v>8</v>
          </cell>
          <cell r="D13">
            <v>0</v>
          </cell>
          <cell r="E13">
            <v>0</v>
          </cell>
          <cell r="F13">
            <v>0</v>
          </cell>
          <cell r="G13">
            <v>0</v>
          </cell>
          <cell r="H13">
            <v>0</v>
          </cell>
          <cell r="I13">
            <v>0</v>
          </cell>
          <cell r="J13">
            <v>0</v>
          </cell>
        </row>
        <row r="14">
          <cell r="B14">
            <v>9</v>
          </cell>
          <cell r="D14">
            <v>0</v>
          </cell>
          <cell r="E14">
            <v>0</v>
          </cell>
          <cell r="F14">
            <v>0</v>
          </cell>
          <cell r="G14">
            <v>0</v>
          </cell>
          <cell r="H14">
            <v>0</v>
          </cell>
          <cell r="I14">
            <v>0</v>
          </cell>
          <cell r="J14">
            <v>0</v>
          </cell>
        </row>
        <row r="15">
          <cell r="B15">
            <v>10</v>
          </cell>
          <cell r="D15">
            <v>0</v>
          </cell>
          <cell r="E15">
            <v>0</v>
          </cell>
          <cell r="F15">
            <v>0</v>
          </cell>
          <cell r="G15">
            <v>0</v>
          </cell>
          <cell r="H15">
            <v>0</v>
          </cell>
          <cell r="I15">
            <v>0</v>
          </cell>
          <cell r="J15">
            <v>0</v>
          </cell>
        </row>
        <row r="16">
          <cell r="B16">
            <v>11</v>
          </cell>
          <cell r="D16">
            <v>0</v>
          </cell>
          <cell r="E16">
            <v>0</v>
          </cell>
          <cell r="F16">
            <v>0</v>
          </cell>
          <cell r="G16">
            <v>0</v>
          </cell>
          <cell r="H16">
            <v>0</v>
          </cell>
          <cell r="I16">
            <v>0</v>
          </cell>
          <cell r="J16">
            <v>0</v>
          </cell>
        </row>
        <row r="17">
          <cell r="B17">
            <v>12</v>
          </cell>
          <cell r="D17">
            <v>0</v>
          </cell>
          <cell r="E17">
            <v>0</v>
          </cell>
          <cell r="F17">
            <v>0</v>
          </cell>
          <cell r="G17">
            <v>0</v>
          </cell>
          <cell r="H17">
            <v>0</v>
          </cell>
          <cell r="I17">
            <v>0</v>
          </cell>
          <cell r="J17">
            <v>0</v>
          </cell>
        </row>
        <row r="18">
          <cell r="B18">
            <v>13</v>
          </cell>
          <cell r="D18">
            <v>0</v>
          </cell>
          <cell r="E18">
            <v>0</v>
          </cell>
          <cell r="F18">
            <v>0</v>
          </cell>
          <cell r="G18">
            <v>0</v>
          </cell>
          <cell r="H18">
            <v>0</v>
          </cell>
          <cell r="I18">
            <v>0</v>
          </cell>
          <cell r="J18">
            <v>0</v>
          </cell>
        </row>
        <row r="19">
          <cell r="B19">
            <v>14</v>
          </cell>
          <cell r="D19">
            <v>0</v>
          </cell>
          <cell r="E19">
            <v>0</v>
          </cell>
          <cell r="F19">
            <v>0</v>
          </cell>
          <cell r="G19">
            <v>0</v>
          </cell>
          <cell r="H19">
            <v>0</v>
          </cell>
          <cell r="I19">
            <v>0</v>
          </cell>
          <cell r="J19">
            <v>0</v>
          </cell>
        </row>
        <row r="20">
          <cell r="B20">
            <v>15</v>
          </cell>
          <cell r="D20">
            <v>0</v>
          </cell>
          <cell r="E20">
            <v>0</v>
          </cell>
          <cell r="F20">
            <v>0</v>
          </cell>
          <cell r="G20">
            <v>0</v>
          </cell>
          <cell r="H20">
            <v>0</v>
          </cell>
          <cell r="I20">
            <v>0</v>
          </cell>
          <cell r="J20">
            <v>0</v>
          </cell>
        </row>
        <row r="21">
          <cell r="B21">
            <v>16</v>
          </cell>
          <cell r="D21">
            <v>0</v>
          </cell>
          <cell r="E21">
            <v>0</v>
          </cell>
          <cell r="F21">
            <v>0</v>
          </cell>
          <cell r="G21">
            <v>0</v>
          </cell>
          <cell r="H21">
            <v>0</v>
          </cell>
          <cell r="I21">
            <v>0</v>
          </cell>
          <cell r="J21">
            <v>0</v>
          </cell>
        </row>
        <row r="22">
          <cell r="B22">
            <v>17</v>
          </cell>
          <cell r="D22">
            <v>0</v>
          </cell>
          <cell r="E22">
            <v>0</v>
          </cell>
          <cell r="F22">
            <v>0</v>
          </cell>
          <cell r="G22">
            <v>0</v>
          </cell>
          <cell r="H22">
            <v>0</v>
          </cell>
          <cell r="I22">
            <v>0</v>
          </cell>
          <cell r="J22">
            <v>0</v>
          </cell>
        </row>
        <row r="23">
          <cell r="B23">
            <v>18</v>
          </cell>
          <cell r="D23">
            <v>0</v>
          </cell>
          <cell r="E23">
            <v>0</v>
          </cell>
          <cell r="F23">
            <v>0</v>
          </cell>
          <cell r="G23">
            <v>0</v>
          </cell>
          <cell r="H23">
            <v>0</v>
          </cell>
          <cell r="I23">
            <v>0</v>
          </cell>
          <cell r="J23">
            <v>0</v>
          </cell>
        </row>
        <row r="24">
          <cell r="B24">
            <v>19</v>
          </cell>
          <cell r="D24">
            <v>0</v>
          </cell>
          <cell r="E24">
            <v>0</v>
          </cell>
          <cell r="F24">
            <v>0</v>
          </cell>
          <cell r="G24">
            <v>0</v>
          </cell>
          <cell r="H24">
            <v>0</v>
          </cell>
          <cell r="I24">
            <v>0</v>
          </cell>
          <cell r="J24">
            <v>0</v>
          </cell>
        </row>
        <row r="25">
          <cell r="B25">
            <v>20</v>
          </cell>
          <cell r="D25">
            <v>0</v>
          </cell>
          <cell r="E25">
            <v>0</v>
          </cell>
          <cell r="F25">
            <v>0</v>
          </cell>
          <cell r="G25">
            <v>0</v>
          </cell>
          <cell r="H25">
            <v>0</v>
          </cell>
          <cell r="I25">
            <v>0</v>
          </cell>
          <cell r="J25">
            <v>0</v>
          </cell>
        </row>
        <row r="26">
          <cell r="B26">
            <v>21</v>
          </cell>
          <cell r="D26">
            <v>0</v>
          </cell>
          <cell r="E26">
            <v>0</v>
          </cell>
          <cell r="F26">
            <v>0</v>
          </cell>
          <cell r="G26">
            <v>0</v>
          </cell>
          <cell r="H26">
            <v>0</v>
          </cell>
          <cell r="I26">
            <v>0</v>
          </cell>
          <cell r="J26">
            <v>0</v>
          </cell>
        </row>
        <row r="27">
          <cell r="B27">
            <v>22</v>
          </cell>
          <cell r="D27">
            <v>0</v>
          </cell>
          <cell r="E27">
            <v>0</v>
          </cell>
          <cell r="F27">
            <v>0</v>
          </cell>
          <cell r="G27">
            <v>0</v>
          </cell>
          <cell r="H27">
            <v>0</v>
          </cell>
          <cell r="I27">
            <v>0</v>
          </cell>
          <cell r="J27">
            <v>0</v>
          </cell>
        </row>
        <row r="28">
          <cell r="B28">
            <v>23</v>
          </cell>
          <cell r="D28">
            <v>0</v>
          </cell>
          <cell r="E28">
            <v>0</v>
          </cell>
          <cell r="F28">
            <v>0</v>
          </cell>
          <cell r="G28">
            <v>0</v>
          </cell>
          <cell r="H28">
            <v>0</v>
          </cell>
          <cell r="I28">
            <v>0</v>
          </cell>
          <cell r="J28">
            <v>0</v>
          </cell>
        </row>
        <row r="29">
          <cell r="B29">
            <v>24</v>
          </cell>
          <cell r="D29">
            <v>0</v>
          </cell>
          <cell r="E29">
            <v>0</v>
          </cell>
          <cell r="F29">
            <v>0</v>
          </cell>
          <cell r="G29">
            <v>0</v>
          </cell>
          <cell r="H29">
            <v>0</v>
          </cell>
          <cell r="I29">
            <v>0</v>
          </cell>
          <cell r="J29">
            <v>0</v>
          </cell>
        </row>
        <row r="30">
          <cell r="B30">
            <v>25</v>
          </cell>
          <cell r="D30">
            <v>0</v>
          </cell>
          <cell r="E30">
            <v>0</v>
          </cell>
          <cell r="F30">
            <v>0</v>
          </cell>
          <cell r="G30">
            <v>0</v>
          </cell>
          <cell r="H30">
            <v>0</v>
          </cell>
          <cell r="I30">
            <v>0</v>
          </cell>
          <cell r="J30">
            <v>0</v>
          </cell>
        </row>
        <row r="31">
          <cell r="B31">
            <v>26</v>
          </cell>
          <cell r="D31">
            <v>0</v>
          </cell>
          <cell r="E31">
            <v>0</v>
          </cell>
          <cell r="F31">
            <v>0</v>
          </cell>
          <cell r="G31">
            <v>0</v>
          </cell>
          <cell r="H31">
            <v>0</v>
          </cell>
          <cell r="I31">
            <v>0</v>
          </cell>
          <cell r="J31">
            <v>0</v>
          </cell>
        </row>
      </sheetData>
      <sheetData sheetId="27"/>
      <sheetData sheetId="28"/>
      <sheetData sheetId="29">
        <row r="80">
          <cell r="BC80">
            <v>0</v>
          </cell>
          <cell r="BJ80">
            <v>0</v>
          </cell>
          <cell r="BK80">
            <v>0</v>
          </cell>
          <cell r="BL80">
            <v>0</v>
          </cell>
          <cell r="BO80">
            <v>0</v>
          </cell>
          <cell r="BP80">
            <v>0</v>
          </cell>
        </row>
      </sheetData>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ATA DEFINITIONS"/>
      <sheetName val="REFERENCE TABLES"/>
      <sheetName val="BUCKLEY AFB"/>
      <sheetName val="LOS ANGELES AFB"/>
      <sheetName val="PATRICK AFB"/>
      <sheetName val="Sheet1"/>
      <sheetName val="PETERSON AFB"/>
      <sheetName val="SCHRIEVER AFB"/>
      <sheetName val="VANDENBERG AFB"/>
      <sheetName val="TEMPLATE"/>
      <sheetName val="Meter Selections"/>
      <sheetName val="Pick List"/>
    </sheetNames>
    <sheetDataSet>
      <sheetData sheetId="0"/>
      <sheetData sheetId="1"/>
      <sheetData sheetId="2"/>
      <sheetData sheetId="3"/>
      <sheetData sheetId="4"/>
      <sheetData sheetId="5"/>
      <sheetData sheetId="6"/>
      <sheetData sheetId="7"/>
      <sheetData sheetId="8"/>
      <sheetData sheetId="9"/>
      <sheetData sheetId="10"/>
      <sheetData sheetId="11">
        <row r="2">
          <cell r="L2" t="str">
            <v>American</v>
          </cell>
        </row>
        <row r="3">
          <cell r="L3" t="str">
            <v>Ametek</v>
          </cell>
        </row>
        <row r="4">
          <cell r="L4" t="str">
            <v>Byram_labs</v>
          </cell>
        </row>
        <row r="5">
          <cell r="L5" t="str">
            <v>Dresser</v>
          </cell>
        </row>
        <row r="6">
          <cell r="L6" t="str">
            <v>Eaton</v>
          </cell>
        </row>
        <row r="7">
          <cell r="L7" t="str">
            <v>Electro_Industries</v>
          </cell>
        </row>
        <row r="8">
          <cell r="L8" t="str">
            <v>Elster</v>
          </cell>
        </row>
        <row r="9">
          <cell r="L9" t="str">
            <v>Elster_American</v>
          </cell>
        </row>
        <row r="10">
          <cell r="L10" t="str">
            <v>Emon</v>
          </cell>
        </row>
        <row r="11">
          <cell r="L11" t="str">
            <v>Equimeter</v>
          </cell>
        </row>
        <row r="12">
          <cell r="L12" t="str">
            <v>Fox</v>
          </cell>
        </row>
        <row r="13">
          <cell r="L13" t="str">
            <v>G.E.</v>
          </cell>
        </row>
        <row r="14">
          <cell r="L14" t="str">
            <v>Itron</v>
          </cell>
        </row>
        <row r="15">
          <cell r="L15" t="str">
            <v>Kele</v>
          </cell>
        </row>
        <row r="16">
          <cell r="L16" t="str">
            <v>Landis_Gyr</v>
          </cell>
        </row>
        <row r="17">
          <cell r="L17" t="str">
            <v>N/A</v>
          </cell>
        </row>
        <row r="18">
          <cell r="L18" t="str">
            <v>National_Meter</v>
          </cell>
        </row>
        <row r="19">
          <cell r="L19" t="str">
            <v>NMI</v>
          </cell>
        </row>
        <row r="20">
          <cell r="L20" t="str">
            <v>No_Meter</v>
          </cell>
        </row>
        <row r="21">
          <cell r="L21" t="str">
            <v>Power_Measurement</v>
          </cell>
        </row>
        <row r="22">
          <cell r="L22" t="str">
            <v>Rockwell</v>
          </cell>
        </row>
        <row r="23">
          <cell r="L23" t="str">
            <v>Romet</v>
          </cell>
        </row>
        <row r="24">
          <cell r="L24" t="str">
            <v>Roots</v>
          </cell>
        </row>
        <row r="25">
          <cell r="L25" t="str">
            <v>Sangamo_Electric</v>
          </cell>
        </row>
        <row r="26">
          <cell r="L26" t="str">
            <v>Satec</v>
          </cell>
        </row>
        <row r="27">
          <cell r="L27" t="str">
            <v>Scadametrics</v>
          </cell>
        </row>
        <row r="28">
          <cell r="L28" t="str">
            <v>Schlumberger</v>
          </cell>
        </row>
        <row r="29">
          <cell r="L29" t="str">
            <v>Schneider_Electric</v>
          </cell>
        </row>
        <row r="30">
          <cell r="L30" t="str">
            <v>Sensus</v>
          </cell>
        </row>
        <row r="31">
          <cell r="L31" t="str">
            <v>Siemens</v>
          </cell>
        </row>
        <row r="32">
          <cell r="L32" t="str">
            <v>Sierra</v>
          </cell>
        </row>
        <row r="33">
          <cell r="L33" t="str">
            <v>Singer</v>
          </cell>
        </row>
        <row r="34">
          <cell r="L34" t="str">
            <v>Sponsler</v>
          </cell>
        </row>
        <row r="35">
          <cell r="L35" t="str">
            <v>TBD</v>
          </cell>
        </row>
        <row r="36">
          <cell r="L36" t="str">
            <v>TransData</v>
          </cell>
        </row>
        <row r="37">
          <cell r="L37" t="str">
            <v>Unknown</v>
          </cell>
        </row>
        <row r="38">
          <cell r="L38" t="str">
            <v>Veris_Industries</v>
          </cell>
        </row>
        <row r="39">
          <cell r="L39" t="str">
            <v>Virtual</v>
          </cell>
        </row>
        <row r="40">
          <cell r="L40" t="str">
            <v>WestingHouse</v>
          </cell>
        </row>
      </sheetData>
      <sheetData sheetId="12">
        <row r="2">
          <cell r="A2" t="str">
            <v>Non-DoD</v>
          </cell>
          <cell r="C2" t="str">
            <v>0. Default.  NOT advanced meter</v>
          </cell>
          <cell r="E2" t="str">
            <v>RPIE</v>
          </cell>
          <cell r="G2" t="str">
            <v>SOCKET</v>
          </cell>
          <cell r="H2" t="str">
            <v>YES</v>
          </cell>
          <cell r="I2" t="str">
            <v>ETHERNET</v>
          </cell>
          <cell r="J2" t="str">
            <v>BACnet</v>
          </cell>
          <cell r="K2" t="str">
            <v>OVER 300' FROM METER</v>
          </cell>
          <cell r="L2" t="str">
            <v>PHYSICAL</v>
          </cell>
        </row>
        <row r="3">
          <cell r="A3" t="str">
            <v>Guard</v>
          </cell>
          <cell r="C3" t="str">
            <v>1. Non-AF Meter: Privatized utilities, ESPC/UESC, temporary, etc.</v>
          </cell>
          <cell r="E3" t="str">
            <v>Other Installed Equipment</v>
          </cell>
          <cell r="G3" t="str">
            <v>PANEL</v>
          </cell>
          <cell r="H3" t="str">
            <v>NO</v>
          </cell>
          <cell r="I3" t="str">
            <v>FIBER</v>
          </cell>
          <cell r="J3" t="str">
            <v>BACnet IP</v>
          </cell>
          <cell r="K3" t="str">
            <v>UNDER 300' FROM METER</v>
          </cell>
          <cell r="L3" t="str">
            <v>VIRTUAL</v>
          </cell>
        </row>
        <row r="4">
          <cell r="A4" t="str">
            <v>Other</v>
          </cell>
          <cell r="C4" t="str">
            <v>11. ILA - Industrial Meter</v>
          </cell>
          <cell r="G4" t="str">
            <v>CT</v>
          </cell>
          <cell r="H4" t="str">
            <v>Uncertain</v>
          </cell>
          <cell r="I4" t="str">
            <v>RADIO</v>
          </cell>
          <cell r="J4" t="str">
            <v>C12</v>
          </cell>
          <cell r="K4" t="str">
            <v>UNAVAILABLE IN BLDG</v>
          </cell>
          <cell r="L4" t="str">
            <v>UPLOAD</v>
          </cell>
        </row>
        <row r="5">
          <cell r="A5" t="str">
            <v>Reserve</v>
          </cell>
          <cell r="C5" t="str">
            <v>12. ILA - Landscape Meter</v>
          </cell>
          <cell r="G5" t="str">
            <v>IN-LINE</v>
          </cell>
          <cell r="I5" t="str">
            <v>SERIAL</v>
          </cell>
          <cell r="J5" t="str">
            <v>DNP</v>
          </cell>
          <cell r="L5" t="str">
            <v>AUTO (AMRS)</v>
          </cell>
        </row>
        <row r="6">
          <cell r="A6" t="str">
            <v>Self-Reporting DoD Tenant</v>
          </cell>
          <cell r="C6" t="str">
            <v>13. ILA - Agricultural Meter</v>
          </cell>
          <cell r="G6" t="str">
            <v>ROTARY</v>
          </cell>
          <cell r="I6" t="str">
            <v>SERIAL TO ETHERNET</v>
          </cell>
          <cell r="J6" t="str">
            <v>EMON</v>
          </cell>
          <cell r="L6" t="str">
            <v>AUTO (Other)</v>
          </cell>
        </row>
        <row r="7">
          <cell r="G7" t="str">
            <v>DIAPHRAM</v>
          </cell>
          <cell r="I7" t="str">
            <v>NONE</v>
          </cell>
          <cell r="J7" t="str">
            <v>ION</v>
          </cell>
        </row>
        <row r="8">
          <cell r="G8" t="str">
            <v>REGULATOR</v>
          </cell>
          <cell r="J8" t="str">
            <v>LONTALK</v>
          </cell>
        </row>
        <row r="9">
          <cell r="G9" t="str">
            <v>WEIGHT SCALE</v>
          </cell>
          <cell r="J9" t="str">
            <v>MODBUS RTU</v>
          </cell>
        </row>
        <row r="10">
          <cell r="G10" t="str">
            <v>VIRTUAL</v>
          </cell>
          <cell r="J10" t="str">
            <v>MODBUS TCP</v>
          </cell>
        </row>
        <row r="11">
          <cell r="A11" t="str">
            <v>Anthracite Coal</v>
          </cell>
          <cell r="B11" t="str">
            <v>Barrels for Fuel Oil Distillate</v>
          </cell>
          <cell r="C11" t="b">
            <v>1</v>
          </cell>
          <cell r="D11" t="str">
            <v>M</v>
          </cell>
          <cell r="E11" t="str">
            <v>ELECTRIC</v>
          </cell>
          <cell r="J11" t="str">
            <v>MV90</v>
          </cell>
        </row>
        <row r="12">
          <cell r="A12" t="str">
            <v>Biomass</v>
          </cell>
          <cell r="B12" t="str">
            <v>Barrels for Fuel Oil mixed</v>
          </cell>
          <cell r="C12" t="b">
            <v>0</v>
          </cell>
          <cell r="D12" t="str">
            <v>H</v>
          </cell>
          <cell r="E12" t="str">
            <v>WATER</v>
          </cell>
          <cell r="J12" t="str">
            <v>N2</v>
          </cell>
        </row>
        <row r="13">
          <cell r="A13" t="str">
            <v>Coal</v>
          </cell>
          <cell r="B13" t="str">
            <v>Barrels for Fuel Oil Reclaimed</v>
          </cell>
          <cell r="E13" t="str">
            <v>STEAM</v>
          </cell>
          <cell r="J13" t="str">
            <v>POWERLOGIC</v>
          </cell>
        </row>
        <row r="14">
          <cell r="A14" t="str">
            <v>Coke</v>
          </cell>
          <cell r="B14" t="str">
            <v>Barrels for Fuel Oil Residual</v>
          </cell>
          <cell r="E14" t="str">
            <v>GAS</v>
          </cell>
          <cell r="J14" t="str">
            <v>NONE</v>
          </cell>
        </row>
        <row r="15">
          <cell r="A15" t="str">
            <v>Electric</v>
          </cell>
          <cell r="B15" t="str">
            <v>Cubic Feet - ILA</v>
          </cell>
          <cell r="E15" t="str">
            <v>WEIGHT SCALE</v>
          </cell>
          <cell r="J15" t="str">
            <v>N/A</v>
          </cell>
        </row>
        <row r="16">
          <cell r="A16" t="str">
            <v>Fuel Oil Distillate</v>
          </cell>
          <cell r="B16" t="str">
            <v>Cubic Feet - WTR</v>
          </cell>
          <cell r="E16" t="str">
            <v>FLOW-METER</v>
          </cell>
          <cell r="J16" t="str">
            <v>UNKNOWN</v>
          </cell>
        </row>
        <row r="17">
          <cell r="A17" t="str">
            <v>Fuel Oil Mix</v>
          </cell>
          <cell r="B17" t="str">
            <v>DecaTherms</v>
          </cell>
        </row>
        <row r="18">
          <cell r="A18" t="str">
            <v>Fuel Oil Reclaimed</v>
          </cell>
          <cell r="B18" t="str">
            <v>Gallons for Fuel Oil Distillate</v>
          </cell>
        </row>
        <row r="19">
          <cell r="A19" t="str">
            <v>Fuel Oil Residual</v>
          </cell>
          <cell r="B19" t="str">
            <v>Gallons for Fuel Oil mixed</v>
          </cell>
        </row>
        <row r="20">
          <cell r="A20" t="str">
            <v>Geothermal Electric</v>
          </cell>
          <cell r="B20" t="str">
            <v>Gallons for Fuel Oil Reclaimed</v>
          </cell>
        </row>
        <row r="21">
          <cell r="A21" t="str">
            <v>Geothermal Steam</v>
          </cell>
          <cell r="B21" t="str">
            <v>Gallons for Fuel Oil Residual</v>
          </cell>
        </row>
        <row r="22">
          <cell r="A22" t="str">
            <v>Hydroelectric</v>
          </cell>
          <cell r="B22" t="str">
            <v>Gallons for Propane/LPG/Butane</v>
          </cell>
        </row>
        <row r="23">
          <cell r="A23" t="str">
            <v>Hydroelectric new after 1/1/1999</v>
          </cell>
          <cell r="B23" t="str">
            <v>Kilowatt Hours</v>
          </cell>
        </row>
        <row r="24">
          <cell r="A24" t="str">
            <v>ILA Water</v>
          </cell>
          <cell r="B24" t="str">
            <v>Liters for Fuel Oil Distillate</v>
          </cell>
        </row>
        <row r="25">
          <cell r="A25" t="str">
            <v>Landfill Gas</v>
          </cell>
          <cell r="B25" t="str">
            <v>Liters for Fuel Oil mixed</v>
          </cell>
        </row>
        <row r="26">
          <cell r="A26" t="str">
            <v>Natural Gas</v>
          </cell>
          <cell r="B26" t="str">
            <v>Liters for Fuel Oil Reclaimed</v>
          </cell>
        </row>
        <row r="27">
          <cell r="A27" t="str">
            <v>NO METER</v>
          </cell>
          <cell r="B27" t="str">
            <v>Liters for Fuel Oil Residual</v>
          </cell>
        </row>
        <row r="28">
          <cell r="A28" t="str">
            <v>Photovoltaic</v>
          </cell>
          <cell r="B28" t="str">
            <v>Megawatt Hours</v>
          </cell>
        </row>
        <row r="29">
          <cell r="A29" t="str">
            <v>Potable Water</v>
          </cell>
          <cell r="B29" t="str">
            <v>Million BTU</v>
          </cell>
        </row>
        <row r="30">
          <cell r="A30" t="str">
            <v>Propane/LPG/Butane</v>
          </cell>
          <cell r="B30" t="str">
            <v>Million Cubic Feet</v>
          </cell>
        </row>
        <row r="31">
          <cell r="A31" t="str">
            <v>Refuse Derived Fuel</v>
          </cell>
          <cell r="B31" t="str">
            <v>Million Gallons - ILA</v>
          </cell>
        </row>
        <row r="32">
          <cell r="A32" t="str">
            <v>Renewable Replacement Eligible Energy</v>
          </cell>
          <cell r="B32" t="str">
            <v>Million Gallons - WTR</v>
          </cell>
        </row>
        <row r="33">
          <cell r="A33" t="str">
            <v>Sewer</v>
          </cell>
          <cell r="B33" t="str">
            <v>Short Tons for Anthracite Coal</v>
          </cell>
        </row>
        <row r="34">
          <cell r="A34" t="str">
            <v>Solar Thermal</v>
          </cell>
          <cell r="B34" t="str">
            <v>Short Tons for Bituminous Coal</v>
          </cell>
        </row>
        <row r="35">
          <cell r="A35" t="str">
            <v>Steam Hot Water</v>
          </cell>
          <cell r="B35" t="str">
            <v>Short Tons for Coke</v>
          </cell>
        </row>
        <row r="36">
          <cell r="A36" t="str">
            <v>Wind</v>
          </cell>
          <cell r="B36" t="str">
            <v>Therms</v>
          </cell>
        </row>
        <row r="37">
          <cell r="B37" t="str">
            <v>Thousand Cubic Feet</v>
          </cell>
        </row>
        <row r="38">
          <cell r="B38" t="str">
            <v>Thousand Gallons - ILA</v>
          </cell>
        </row>
        <row r="39">
          <cell r="B39" t="str">
            <v>Thousands Gallons - WTR</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clusions"/>
      <sheetName val="Proposal Scope"/>
      <sheetName val="Utility Data"/>
      <sheetName val="Template Notes"/>
      <sheetName val="Working Notes"/>
      <sheetName val="AC Savings Pivot"/>
      <sheetName val="Construction Budget"/>
      <sheetName val="Cost Review (CTC)"/>
      <sheetName val="Draw Schedule"/>
      <sheetName val="LDMS Return Values"/>
      <sheetName val="DoubleCheck"/>
      <sheetName val="Labor"/>
      <sheetName val="Proposal Budget"/>
      <sheetName val="Code Definitions"/>
      <sheetName val="Project Summary"/>
      <sheetName val="Fixture Location Guide"/>
      <sheetName val="Building Summary"/>
      <sheetName val="Hour Codes"/>
      <sheetName val="Controls Location Guide"/>
      <sheetName val="Material Ownership"/>
      <sheetName val="Disposal Costs"/>
      <sheetName val="Unit kW Before"/>
      <sheetName val="Dev. Gameplan"/>
      <sheetName val="Data Validation"/>
      <sheetName val="Raw Scopes Breakdown"/>
      <sheetName val="Environmental Impact"/>
      <sheetName val="Bid Combined Specs"/>
      <sheetName val="Sheet1"/>
      <sheetName val="Sheet4"/>
      <sheetName val="Building List"/>
      <sheetName val="Summary Tables"/>
      <sheetName val="Bid Pricing Worksheet - All"/>
      <sheetName val="Bid Values"/>
      <sheetName val="BPW - Line Items by Area"/>
      <sheetName val="Sheet2"/>
      <sheetName val="UFC Analysis"/>
    </sheetNames>
    <sheetDataSet>
      <sheetData sheetId="0"/>
      <sheetData sheetId="1" refreshError="1">
        <row r="1">
          <cell r="I1" t="str">
            <v>Material Tax</v>
          </cell>
        </row>
        <row r="3">
          <cell r="I3" t="str">
            <v>Tax Exempt</v>
          </cell>
        </row>
        <row r="8">
          <cell r="E8" t="str">
            <v>Material Tax</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oice Meter"/>
      <sheetName val="NR_Reimburse"/>
      <sheetName val="Add Meter Electric"/>
      <sheetName val="Add Meter Gas"/>
      <sheetName val="Add Meter Water"/>
      <sheetName val="Add Meter &quot;Other&quot;"/>
      <sheetName val="AF Form 3556 Utility Rates"/>
      <sheetName val="Utility Providers"/>
      <sheetName val="Direct Cite Contracts"/>
      <sheetName val="Reimb Customers"/>
      <sheetName val="Meter Allocations"/>
      <sheetName val="GSF"/>
      <sheetName val="EISA 2007 Covered Buildings"/>
      <sheetName val="SITE"/>
      <sheetName val="Lists DO NOT TOUCH"/>
      <sheetName val="Pick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A2" t="str">
            <v>Non-DoD</v>
          </cell>
        </row>
        <row r="3">
          <cell r="A3" t="str">
            <v>Guard</v>
          </cell>
        </row>
        <row r="4">
          <cell r="A4" t="str">
            <v>Other</v>
          </cell>
        </row>
        <row r="5">
          <cell r="A5" t="str">
            <v>Reserve</v>
          </cell>
        </row>
        <row r="6">
          <cell r="A6" t="str">
            <v>Self-Reporting DoD Tenant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5"/>
  <sheetViews>
    <sheetView tabSelected="1" topLeftCell="A4" zoomScale="73" zoomScaleNormal="73" workbookViewId="0">
      <selection activeCell="K24" sqref="K24"/>
    </sheetView>
  </sheetViews>
  <sheetFormatPr defaultColWidth="7.75" defaultRowHeight="15" x14ac:dyDescent="0.25"/>
  <cols>
    <col min="1" max="2" width="7.75" style="2"/>
    <col min="3" max="3" width="44.625" style="2" customWidth="1"/>
    <col min="4" max="4" width="10.875" style="2" customWidth="1"/>
    <col min="5" max="5" width="12.625" style="2" customWidth="1"/>
    <col min="6" max="6" width="13.875" style="2" customWidth="1"/>
    <col min="7" max="7" width="25.75" style="2" customWidth="1"/>
    <col min="8" max="8" width="20.125" style="2" customWidth="1"/>
    <col min="9" max="9" width="12.125" style="2" bestFit="1" customWidth="1"/>
    <col min="10" max="10" width="31.625" style="2" bestFit="1" customWidth="1"/>
    <col min="11" max="11" width="11.25" style="2" customWidth="1"/>
    <col min="12" max="13" width="13.75" style="2" customWidth="1"/>
    <col min="14" max="14" width="13" style="2" customWidth="1"/>
    <col min="15" max="15" width="13.375" style="2" customWidth="1"/>
    <col min="16" max="16384" width="7.75" style="2"/>
  </cols>
  <sheetData>
    <row r="1" spans="2:13" ht="23.25" x14ac:dyDescent="0.35">
      <c r="B1" s="1"/>
      <c r="C1" s="1"/>
      <c r="D1" s="1"/>
      <c r="E1" s="1"/>
      <c r="F1" s="1"/>
      <c r="G1" s="1"/>
    </row>
    <row r="2" spans="2:13" x14ac:dyDescent="0.25">
      <c r="B2" s="3"/>
      <c r="C2" s="3"/>
      <c r="D2" s="3"/>
      <c r="E2" s="3"/>
      <c r="F2" s="3"/>
      <c r="G2" s="3"/>
    </row>
    <row r="3" spans="2:13" ht="15.75" thickBot="1" x14ac:dyDescent="0.3">
      <c r="C3" s="4" t="s">
        <v>0</v>
      </c>
    </row>
    <row r="4" spans="2:13" x14ac:dyDescent="0.25">
      <c r="B4" s="5" t="s">
        <v>1</v>
      </c>
      <c r="C4" s="6"/>
      <c r="D4" s="6"/>
      <c r="E4" s="6"/>
      <c r="F4" s="6"/>
      <c r="G4" s="7"/>
      <c r="I4" s="8"/>
    </row>
    <row r="5" spans="2:13" x14ac:dyDescent="0.25">
      <c r="B5" s="9"/>
      <c r="C5" s="10"/>
      <c r="D5" s="10"/>
      <c r="E5" s="10"/>
      <c r="F5" s="10"/>
      <c r="G5" s="11"/>
      <c r="I5" s="8"/>
    </row>
    <row r="6" spans="2:13" ht="15.75" thickBot="1" x14ac:dyDescent="0.3">
      <c r="B6" s="12"/>
      <c r="C6" s="13"/>
      <c r="D6" s="13"/>
      <c r="E6" s="13"/>
      <c r="F6" s="13"/>
      <c r="G6" s="14"/>
    </row>
    <row r="7" spans="2:13" ht="15.75" thickBot="1" x14ac:dyDescent="0.3">
      <c r="G7" s="15"/>
      <c r="I7" s="16"/>
      <c r="J7" s="16"/>
      <c r="K7" s="16"/>
      <c r="L7" s="16"/>
      <c r="M7" s="16"/>
    </row>
    <row r="8" spans="2:13" x14ac:dyDescent="0.25">
      <c r="B8" s="17" t="s">
        <v>2</v>
      </c>
      <c r="C8" s="18"/>
      <c r="D8" s="19"/>
      <c r="E8" s="20"/>
      <c r="F8" s="20"/>
      <c r="G8" s="21"/>
      <c r="H8" s="21"/>
      <c r="I8" s="22"/>
      <c r="J8" s="22"/>
      <c r="K8" s="22"/>
      <c r="L8" s="22"/>
      <c r="M8" s="22"/>
    </row>
    <row r="9" spans="2:13" x14ac:dyDescent="0.25">
      <c r="B9" s="23"/>
      <c r="C9" s="24"/>
      <c r="D9" s="25"/>
      <c r="E9" s="20"/>
      <c r="F9" s="20"/>
      <c r="G9" s="21"/>
      <c r="H9" s="21"/>
      <c r="I9" s="22"/>
      <c r="J9" s="22"/>
      <c r="K9" s="22"/>
      <c r="L9" s="22"/>
      <c r="M9" s="22"/>
    </row>
    <row r="10" spans="2:13" x14ac:dyDescent="0.25">
      <c r="B10" s="26" t="s">
        <v>3</v>
      </c>
      <c r="C10" s="27"/>
      <c r="D10" s="28"/>
      <c r="E10" s="29"/>
      <c r="F10" s="29"/>
      <c r="G10" s="21"/>
      <c r="H10" s="21"/>
      <c r="I10" s="22"/>
      <c r="J10" s="22"/>
      <c r="K10" s="22"/>
      <c r="L10" s="22"/>
      <c r="M10" s="22"/>
    </row>
    <row r="11" spans="2:13" x14ac:dyDescent="0.25">
      <c r="B11" s="30" t="s">
        <v>4</v>
      </c>
      <c r="C11" s="31" t="s">
        <v>5</v>
      </c>
      <c r="D11" s="32" t="s">
        <v>6</v>
      </c>
      <c r="E11" s="33"/>
      <c r="F11" s="33"/>
      <c r="G11" s="21"/>
      <c r="H11" s="21"/>
      <c r="I11" s="34"/>
      <c r="J11" s="34"/>
      <c r="K11" s="34"/>
      <c r="L11" s="34"/>
      <c r="M11" s="34"/>
    </row>
    <row r="12" spans="2:13" x14ac:dyDescent="0.25">
      <c r="B12" s="30" t="s">
        <v>7</v>
      </c>
      <c r="C12" s="35" t="s">
        <v>8</v>
      </c>
      <c r="D12" s="36">
        <f>O36</f>
        <v>118110.38407770002</v>
      </c>
      <c r="E12" s="37"/>
      <c r="F12" s="37"/>
      <c r="G12" s="21"/>
      <c r="H12" s="21"/>
      <c r="I12" s="21"/>
      <c r="J12" s="21"/>
      <c r="K12" s="21"/>
      <c r="L12" s="21"/>
      <c r="M12" s="21"/>
    </row>
    <row r="13" spans="2:13" x14ac:dyDescent="0.25">
      <c r="B13" s="30" t="s">
        <v>9</v>
      </c>
      <c r="C13" s="35" t="s">
        <v>10</v>
      </c>
      <c r="D13" s="36">
        <f>F40</f>
        <v>0</v>
      </c>
      <c r="E13" s="37"/>
      <c r="F13" s="37"/>
      <c r="G13" s="21"/>
      <c r="H13" s="21"/>
      <c r="I13" s="21"/>
      <c r="J13" s="21"/>
      <c r="K13" s="21"/>
      <c r="L13" s="21"/>
      <c r="M13" s="21"/>
    </row>
    <row r="14" spans="2:13" x14ac:dyDescent="0.25">
      <c r="B14" s="38" t="s">
        <v>11</v>
      </c>
      <c r="C14" s="35" t="s">
        <v>12</v>
      </c>
      <c r="D14" s="39">
        <f>D44</f>
        <v>179962.5</v>
      </c>
      <c r="E14" s="37"/>
      <c r="F14" s="29"/>
      <c r="G14" s="21"/>
      <c r="H14" s="21"/>
      <c r="I14" s="21"/>
      <c r="J14" s="40"/>
      <c r="K14" s="40"/>
      <c r="L14" s="21"/>
      <c r="M14" s="21"/>
    </row>
    <row r="15" spans="2:13" x14ac:dyDescent="0.25">
      <c r="B15" s="30" t="s">
        <v>11</v>
      </c>
      <c r="C15" s="41" t="s">
        <v>13</v>
      </c>
      <c r="D15" s="39">
        <f>D45</f>
        <v>807860.41249999998</v>
      </c>
      <c r="E15" s="37"/>
      <c r="F15" s="29"/>
      <c r="G15" s="21"/>
      <c r="H15" s="21"/>
      <c r="I15" s="40"/>
      <c r="J15" s="40"/>
      <c r="K15" s="40"/>
      <c r="L15" s="21"/>
      <c r="M15" s="21"/>
    </row>
    <row r="16" spans="2:13" ht="15.75" thickBot="1" x14ac:dyDescent="0.3"/>
    <row r="17" spans="2:16" ht="15" customHeight="1" x14ac:dyDescent="0.25">
      <c r="B17" s="42" t="s">
        <v>14</v>
      </c>
      <c r="C17" s="43"/>
      <c r="D17" s="43"/>
      <c r="E17" s="43"/>
      <c r="F17" s="43"/>
      <c r="G17" s="43"/>
      <c r="H17" s="43"/>
      <c r="I17" s="43"/>
      <c r="J17" s="43"/>
      <c r="K17" s="43"/>
      <c r="L17" s="43"/>
      <c r="M17" s="43"/>
      <c r="N17" s="43"/>
      <c r="O17" s="44"/>
    </row>
    <row r="18" spans="2:16" ht="45" customHeight="1" thickBot="1" x14ac:dyDescent="0.3">
      <c r="B18" s="45"/>
      <c r="C18" s="46"/>
      <c r="D18" s="46"/>
      <c r="E18" s="46"/>
      <c r="F18" s="46"/>
      <c r="G18" s="46"/>
      <c r="H18" s="46"/>
      <c r="I18" s="46"/>
      <c r="J18" s="46"/>
      <c r="K18" s="46"/>
      <c r="L18" s="46"/>
      <c r="M18" s="46"/>
      <c r="N18" s="46"/>
      <c r="O18" s="47"/>
    </row>
    <row r="19" spans="2:16" ht="15.75" thickBot="1" x14ac:dyDescent="0.3">
      <c r="B19" s="48"/>
      <c r="C19" s="49" t="s">
        <v>15</v>
      </c>
      <c r="D19" s="49"/>
      <c r="E19" s="49"/>
      <c r="F19" s="49"/>
      <c r="G19" s="49" t="s">
        <v>16</v>
      </c>
      <c r="H19" s="49"/>
      <c r="I19" s="49"/>
      <c r="J19" s="49"/>
      <c r="K19" s="49"/>
      <c r="L19" s="49"/>
      <c r="M19" s="49"/>
      <c r="N19" s="49"/>
      <c r="O19" s="49"/>
      <c r="P19" s="50"/>
    </row>
    <row r="20" spans="2:16" ht="89.1" customHeight="1" x14ac:dyDescent="0.25">
      <c r="B20" s="51" t="s">
        <v>17</v>
      </c>
      <c r="C20" s="52" t="s">
        <v>18</v>
      </c>
      <c r="D20" s="53" t="s">
        <v>19</v>
      </c>
      <c r="E20" s="54" t="s">
        <v>20</v>
      </c>
      <c r="F20" s="53" t="s">
        <v>21</v>
      </c>
      <c r="G20" s="55" t="s">
        <v>22</v>
      </c>
      <c r="H20" s="56" t="s">
        <v>23</v>
      </c>
      <c r="I20" s="57" t="s">
        <v>24</v>
      </c>
      <c r="J20" s="57" t="s">
        <v>25</v>
      </c>
      <c r="K20" s="57" t="s">
        <v>26</v>
      </c>
      <c r="L20" s="54" t="s">
        <v>27</v>
      </c>
      <c r="M20" s="54" t="s">
        <v>28</v>
      </c>
      <c r="N20" s="57" t="s">
        <v>29</v>
      </c>
      <c r="O20" s="58" t="s">
        <v>30</v>
      </c>
    </row>
    <row r="21" spans="2:16" x14ac:dyDescent="0.25">
      <c r="B21" s="59">
        <v>1</v>
      </c>
      <c r="C21" s="60" t="s">
        <v>31</v>
      </c>
      <c r="D21" s="61">
        <v>7</v>
      </c>
      <c r="E21" s="62">
        <v>295</v>
      </c>
      <c r="F21" s="63">
        <f>E21*D21*$D$43/1000</f>
        <v>8621.375</v>
      </c>
      <c r="G21" s="64">
        <f>F21*$D$43/1000</f>
        <v>35994.240624999999</v>
      </c>
      <c r="H21" s="65" t="s">
        <v>32</v>
      </c>
      <c r="I21" s="65" t="s">
        <v>33</v>
      </c>
      <c r="J21" s="65" t="s">
        <v>34</v>
      </c>
      <c r="K21" s="65">
        <v>100</v>
      </c>
      <c r="L21" s="66">
        <f>K21*D21</f>
        <v>700</v>
      </c>
      <c r="M21" s="66">
        <f>K21*$D$43/1000</f>
        <v>417.5</v>
      </c>
      <c r="N21" s="67">
        <v>742.832493</v>
      </c>
      <c r="O21" s="68">
        <f>N21*D21</f>
        <v>5199.8274510000001</v>
      </c>
    </row>
    <row r="22" spans="2:16" x14ac:dyDescent="0.25">
      <c r="B22" s="69">
        <v>2</v>
      </c>
      <c r="C22" s="70" t="s">
        <v>35</v>
      </c>
      <c r="D22" s="61">
        <v>5</v>
      </c>
      <c r="E22" s="71">
        <v>460</v>
      </c>
      <c r="F22" s="72">
        <f>E22*D22*$D$43/1000</f>
        <v>9602.5</v>
      </c>
      <c r="G22" s="64">
        <f>F22*$D$43/1000</f>
        <v>40090.4375</v>
      </c>
      <c r="H22" s="65" t="s">
        <v>32</v>
      </c>
      <c r="I22" s="65" t="s">
        <v>33</v>
      </c>
      <c r="J22" s="65" t="s">
        <v>36</v>
      </c>
      <c r="K22" s="65">
        <v>150</v>
      </c>
      <c r="L22" s="66">
        <f t="shared" ref="L22:L35" si="0">K22*D22</f>
        <v>750</v>
      </c>
      <c r="M22" s="66">
        <f t="shared" ref="M22:M35" si="1">K22*$D$43/1000</f>
        <v>626.25</v>
      </c>
      <c r="N22" s="67">
        <v>760.52319299999999</v>
      </c>
      <c r="O22" s="68">
        <f t="shared" ref="O22:O35" si="2">N22*D22</f>
        <v>3802.615965</v>
      </c>
    </row>
    <row r="23" spans="2:16" x14ac:dyDescent="0.25">
      <c r="B23" s="69">
        <v>3</v>
      </c>
      <c r="C23" s="70" t="s">
        <v>37</v>
      </c>
      <c r="D23" s="61">
        <v>1</v>
      </c>
      <c r="E23" s="71">
        <v>340</v>
      </c>
      <c r="F23" s="72">
        <f>E23*D23*$D$43/1000</f>
        <v>1419.5</v>
      </c>
      <c r="G23" s="64">
        <f t="shared" ref="G23:G35" si="3">F23*$D$43/1000</f>
        <v>5926.4125000000004</v>
      </c>
      <c r="H23" s="65" t="s">
        <v>32</v>
      </c>
      <c r="I23" s="65" t="s">
        <v>33</v>
      </c>
      <c r="J23" s="65" t="s">
        <v>34</v>
      </c>
      <c r="K23" s="65">
        <v>100</v>
      </c>
      <c r="L23" s="66">
        <f t="shared" si="0"/>
        <v>100</v>
      </c>
      <c r="M23" s="66">
        <f t="shared" si="1"/>
        <v>417.5</v>
      </c>
      <c r="N23" s="67">
        <v>742.832493</v>
      </c>
      <c r="O23" s="68">
        <f t="shared" si="2"/>
        <v>742.832493</v>
      </c>
    </row>
    <row r="24" spans="2:16" x14ac:dyDescent="0.25">
      <c r="B24" s="59">
        <v>4</v>
      </c>
      <c r="C24" s="70" t="s">
        <v>38</v>
      </c>
      <c r="D24" s="61">
        <v>1</v>
      </c>
      <c r="E24" s="71">
        <v>455</v>
      </c>
      <c r="F24" s="72">
        <f t="shared" ref="F24:F35" si="4">E24*D24*$D$43/1000</f>
        <v>1899.625</v>
      </c>
      <c r="G24" s="64">
        <f t="shared" si="3"/>
        <v>7930.9343749999998</v>
      </c>
      <c r="H24" s="65" t="s">
        <v>32</v>
      </c>
      <c r="I24" s="65" t="s">
        <v>33</v>
      </c>
      <c r="J24" s="65" t="s">
        <v>34</v>
      </c>
      <c r="K24" s="65">
        <v>100</v>
      </c>
      <c r="L24" s="66">
        <f t="shared" si="0"/>
        <v>100</v>
      </c>
      <c r="M24" s="66">
        <f t="shared" si="1"/>
        <v>417.5</v>
      </c>
      <c r="N24" s="67">
        <v>742.832493</v>
      </c>
      <c r="O24" s="68">
        <f t="shared" si="2"/>
        <v>742.832493</v>
      </c>
    </row>
    <row r="25" spans="2:16" x14ac:dyDescent="0.25">
      <c r="B25" s="69">
        <v>5</v>
      </c>
      <c r="C25" s="70" t="s">
        <v>39</v>
      </c>
      <c r="D25" s="61">
        <v>2</v>
      </c>
      <c r="E25" s="71">
        <v>1075</v>
      </c>
      <c r="F25" s="63">
        <f t="shared" si="4"/>
        <v>8976.25</v>
      </c>
      <c r="G25" s="64">
        <f t="shared" si="3"/>
        <v>37475.84375</v>
      </c>
      <c r="H25" s="65" t="s">
        <v>32</v>
      </c>
      <c r="I25" s="65" t="s">
        <v>33</v>
      </c>
      <c r="J25" s="65" t="s">
        <v>36</v>
      </c>
      <c r="K25" s="65">
        <v>150</v>
      </c>
      <c r="L25" s="66">
        <f t="shared" si="0"/>
        <v>300</v>
      </c>
      <c r="M25" s="66">
        <f t="shared" si="1"/>
        <v>626.25</v>
      </c>
      <c r="N25" s="67">
        <v>831.28599299999996</v>
      </c>
      <c r="O25" s="68">
        <f t="shared" si="2"/>
        <v>1662.5719859999999</v>
      </c>
    </row>
    <row r="26" spans="2:16" x14ac:dyDescent="0.25">
      <c r="B26" s="69">
        <v>6</v>
      </c>
      <c r="C26" s="70" t="s">
        <v>40</v>
      </c>
      <c r="D26" s="61">
        <v>2</v>
      </c>
      <c r="E26" s="71">
        <v>455</v>
      </c>
      <c r="F26" s="72">
        <f t="shared" si="4"/>
        <v>3799.25</v>
      </c>
      <c r="G26" s="64">
        <f t="shared" si="3"/>
        <v>15861.86875</v>
      </c>
      <c r="H26" s="65" t="s">
        <v>32</v>
      </c>
      <c r="I26" s="65" t="s">
        <v>33</v>
      </c>
      <c r="J26" s="65" t="s">
        <v>34</v>
      </c>
      <c r="K26" s="65">
        <v>100</v>
      </c>
      <c r="L26" s="66">
        <f t="shared" si="0"/>
        <v>200</v>
      </c>
      <c r="M26" s="66">
        <f t="shared" si="1"/>
        <v>417.5</v>
      </c>
      <c r="N26" s="67">
        <v>742.832493</v>
      </c>
      <c r="O26" s="68">
        <f t="shared" si="2"/>
        <v>1485.664986</v>
      </c>
    </row>
    <row r="27" spans="2:16" x14ac:dyDescent="0.25">
      <c r="B27" s="59">
        <v>7</v>
      </c>
      <c r="C27" s="70" t="s">
        <v>41</v>
      </c>
      <c r="D27" s="73">
        <v>19</v>
      </c>
      <c r="E27" s="71">
        <v>65</v>
      </c>
      <c r="F27" s="72">
        <f t="shared" si="4"/>
        <v>5156.125</v>
      </c>
      <c r="G27" s="64">
        <f t="shared" si="3"/>
        <v>21526.821875000001</v>
      </c>
      <c r="H27" s="65" t="s">
        <v>42</v>
      </c>
      <c r="I27" s="65" t="s">
        <v>43</v>
      </c>
      <c r="J27" s="65" t="s">
        <v>44</v>
      </c>
      <c r="K27" s="65">
        <v>28</v>
      </c>
      <c r="L27" s="66">
        <f t="shared" si="0"/>
        <v>532</v>
      </c>
      <c r="M27" s="66">
        <f t="shared" si="1"/>
        <v>116.9</v>
      </c>
      <c r="N27" s="67">
        <v>307.1813148</v>
      </c>
      <c r="O27" s="68">
        <f t="shared" si="2"/>
        <v>5836.4449812000003</v>
      </c>
    </row>
    <row r="28" spans="2:16" x14ac:dyDescent="0.25">
      <c r="B28" s="69">
        <v>8</v>
      </c>
      <c r="C28" s="74" t="s">
        <v>45</v>
      </c>
      <c r="D28" s="75">
        <v>14</v>
      </c>
      <c r="E28" s="76">
        <v>90</v>
      </c>
      <c r="F28" s="72">
        <f t="shared" si="4"/>
        <v>5260.5</v>
      </c>
      <c r="G28" s="64">
        <f t="shared" si="3"/>
        <v>21962.587500000001</v>
      </c>
      <c r="H28" s="65" t="s">
        <v>42</v>
      </c>
      <c r="I28" s="65" t="s">
        <v>43</v>
      </c>
      <c r="J28" s="65" t="s">
        <v>44</v>
      </c>
      <c r="K28" s="65">
        <v>28</v>
      </c>
      <c r="L28" s="66">
        <f t="shared" si="0"/>
        <v>392</v>
      </c>
      <c r="M28" s="66">
        <f t="shared" si="1"/>
        <v>116.9</v>
      </c>
      <c r="N28" s="67">
        <v>307.1813148</v>
      </c>
      <c r="O28" s="68">
        <f t="shared" si="2"/>
        <v>4300.5384071999997</v>
      </c>
    </row>
    <row r="29" spans="2:16" x14ac:dyDescent="0.25">
      <c r="B29" s="69">
        <v>9</v>
      </c>
      <c r="C29" s="77" t="s">
        <v>46</v>
      </c>
      <c r="D29" s="78">
        <v>1</v>
      </c>
      <c r="E29" s="61">
        <v>130</v>
      </c>
      <c r="F29" s="72">
        <f t="shared" si="4"/>
        <v>542.75</v>
      </c>
      <c r="G29" s="64">
        <f t="shared" si="3"/>
        <v>2265.9812499999998</v>
      </c>
      <c r="H29" s="65" t="s">
        <v>42</v>
      </c>
      <c r="I29" s="65" t="s">
        <v>43</v>
      </c>
      <c r="J29" s="65" t="s">
        <v>47</v>
      </c>
      <c r="K29" s="65">
        <v>51</v>
      </c>
      <c r="L29" s="66">
        <f t="shared" si="0"/>
        <v>51</v>
      </c>
      <c r="M29" s="66">
        <f t="shared" si="1"/>
        <v>212.92500000000001</v>
      </c>
      <c r="N29" s="67">
        <v>323.5275216</v>
      </c>
      <c r="O29" s="68">
        <f t="shared" si="2"/>
        <v>323.5275216</v>
      </c>
    </row>
    <row r="30" spans="2:16" x14ac:dyDescent="0.25">
      <c r="B30" s="59">
        <v>10</v>
      </c>
      <c r="C30" s="79" t="s">
        <v>48</v>
      </c>
      <c r="D30" s="80">
        <v>3</v>
      </c>
      <c r="E30" s="81">
        <v>295</v>
      </c>
      <c r="F30" s="72">
        <f t="shared" si="4"/>
        <v>3694.875</v>
      </c>
      <c r="G30" s="64">
        <f t="shared" si="3"/>
        <v>15426.103125</v>
      </c>
      <c r="H30" s="65" t="s">
        <v>42</v>
      </c>
      <c r="I30" s="65" t="s">
        <v>43</v>
      </c>
      <c r="J30" s="65" t="s">
        <v>49</v>
      </c>
      <c r="K30" s="65">
        <v>118</v>
      </c>
      <c r="L30" s="66">
        <f t="shared" si="0"/>
        <v>354</v>
      </c>
      <c r="M30" s="66">
        <f t="shared" si="1"/>
        <v>492.65</v>
      </c>
      <c r="N30" s="67">
        <v>454.88096909999996</v>
      </c>
      <c r="O30" s="68">
        <f t="shared" si="2"/>
        <v>1364.6429072999999</v>
      </c>
    </row>
    <row r="31" spans="2:16" x14ac:dyDescent="0.25">
      <c r="B31" s="69">
        <v>11</v>
      </c>
      <c r="C31" s="77" t="s">
        <v>50</v>
      </c>
      <c r="D31" s="82">
        <v>4</v>
      </c>
      <c r="E31" s="61">
        <v>460</v>
      </c>
      <c r="F31" s="72">
        <f t="shared" si="4"/>
        <v>7682</v>
      </c>
      <c r="G31" s="64">
        <f t="shared" si="3"/>
        <v>32072.35</v>
      </c>
      <c r="H31" s="65" t="s">
        <v>42</v>
      </c>
      <c r="I31" s="65" t="s">
        <v>43</v>
      </c>
      <c r="J31" s="65" t="s">
        <v>51</v>
      </c>
      <c r="K31" s="65">
        <v>209</v>
      </c>
      <c r="L31" s="66">
        <f t="shared" si="0"/>
        <v>836</v>
      </c>
      <c r="M31" s="66">
        <f t="shared" si="1"/>
        <v>872.57500000000005</v>
      </c>
      <c r="N31" s="67">
        <v>685.42617150000001</v>
      </c>
      <c r="O31" s="68">
        <f t="shared" si="2"/>
        <v>2741.704686</v>
      </c>
    </row>
    <row r="32" spans="2:16" x14ac:dyDescent="0.25">
      <c r="B32" s="69">
        <v>12</v>
      </c>
      <c r="C32" s="79" t="s">
        <v>52</v>
      </c>
      <c r="D32" s="61">
        <v>190</v>
      </c>
      <c r="E32" s="81">
        <v>105</v>
      </c>
      <c r="F32" s="72">
        <f t="shared" si="4"/>
        <v>83291.25</v>
      </c>
      <c r="G32" s="64">
        <f t="shared" si="3"/>
        <v>347740.96875</v>
      </c>
      <c r="H32" s="65" t="s">
        <v>42</v>
      </c>
      <c r="I32" s="65" t="s">
        <v>43</v>
      </c>
      <c r="J32" s="65" t="s">
        <v>44</v>
      </c>
      <c r="K32" s="65">
        <v>28</v>
      </c>
      <c r="L32" s="66">
        <f t="shared" si="0"/>
        <v>5320</v>
      </c>
      <c r="M32" s="66">
        <f t="shared" si="1"/>
        <v>116.9</v>
      </c>
      <c r="N32" s="67">
        <v>307.1813148</v>
      </c>
      <c r="O32" s="68">
        <f t="shared" si="2"/>
        <v>58364.449811999999</v>
      </c>
    </row>
    <row r="33" spans="2:16" x14ac:dyDescent="0.25">
      <c r="B33" s="59">
        <v>13</v>
      </c>
      <c r="C33" s="79" t="s">
        <v>53</v>
      </c>
      <c r="D33" s="61">
        <v>8</v>
      </c>
      <c r="E33" s="81">
        <v>205</v>
      </c>
      <c r="F33" s="72">
        <f t="shared" si="4"/>
        <v>6847</v>
      </c>
      <c r="G33" s="64">
        <f t="shared" si="3"/>
        <v>28586.224999999999</v>
      </c>
      <c r="H33" s="65" t="s">
        <v>42</v>
      </c>
      <c r="I33" s="65" t="s">
        <v>43</v>
      </c>
      <c r="J33" s="65" t="s">
        <v>47</v>
      </c>
      <c r="K33" s="65">
        <v>51</v>
      </c>
      <c r="L33" s="66">
        <f t="shared" si="0"/>
        <v>408</v>
      </c>
      <c r="M33" s="66">
        <f t="shared" si="1"/>
        <v>212.92500000000001</v>
      </c>
      <c r="N33" s="67">
        <v>323.5275216</v>
      </c>
      <c r="O33" s="68">
        <f t="shared" si="2"/>
        <v>2588.2201728</v>
      </c>
    </row>
    <row r="34" spans="2:16" x14ac:dyDescent="0.25">
      <c r="B34" s="69">
        <v>14</v>
      </c>
      <c r="C34" s="79" t="s">
        <v>54</v>
      </c>
      <c r="D34" s="73">
        <v>81</v>
      </c>
      <c r="E34" s="81">
        <v>120</v>
      </c>
      <c r="F34" s="72">
        <f t="shared" si="4"/>
        <v>40581</v>
      </c>
      <c r="G34" s="64">
        <f t="shared" si="3"/>
        <v>169425.67499999999</v>
      </c>
      <c r="H34" s="65" t="s">
        <v>42</v>
      </c>
      <c r="I34" s="65" t="s">
        <v>43</v>
      </c>
      <c r="J34" s="65" t="s">
        <v>47</v>
      </c>
      <c r="K34" s="65">
        <v>51</v>
      </c>
      <c r="L34" s="66">
        <f t="shared" si="0"/>
        <v>4131</v>
      </c>
      <c r="M34" s="66">
        <f t="shared" si="1"/>
        <v>212.92500000000001</v>
      </c>
      <c r="N34" s="67">
        <v>323.5275216</v>
      </c>
      <c r="O34" s="68">
        <f t="shared" si="2"/>
        <v>26205.729249600001</v>
      </c>
    </row>
    <row r="35" spans="2:16" ht="15.75" thickBot="1" x14ac:dyDescent="0.3">
      <c r="B35" s="69">
        <v>15</v>
      </c>
      <c r="C35" s="83" t="s">
        <v>55</v>
      </c>
      <c r="D35" s="81">
        <v>4</v>
      </c>
      <c r="E35" s="84">
        <v>455</v>
      </c>
      <c r="F35" s="72">
        <f t="shared" si="4"/>
        <v>7598.5</v>
      </c>
      <c r="G35" s="64">
        <f t="shared" si="3"/>
        <v>31723.737499999999</v>
      </c>
      <c r="H35" s="65" t="s">
        <v>42</v>
      </c>
      <c r="I35" s="65" t="s">
        <v>43</v>
      </c>
      <c r="J35" s="65" t="s">
        <v>51</v>
      </c>
      <c r="K35" s="65">
        <v>209</v>
      </c>
      <c r="L35" s="66">
        <f t="shared" si="0"/>
        <v>836</v>
      </c>
      <c r="M35" s="66">
        <f t="shared" si="1"/>
        <v>872.57500000000005</v>
      </c>
      <c r="N35" s="67">
        <v>687.19524149999995</v>
      </c>
      <c r="O35" s="68">
        <f t="shared" si="2"/>
        <v>2748.7809659999998</v>
      </c>
    </row>
    <row r="36" spans="2:16" s="95" customFormat="1" ht="16.5" thickTop="1" thickBot="1" x14ac:dyDescent="0.3">
      <c r="B36" s="85" t="s">
        <v>56</v>
      </c>
      <c r="C36" s="86" t="s">
        <v>57</v>
      </c>
      <c r="D36" s="87">
        <f>SUM(D21:D35)</f>
        <v>342</v>
      </c>
      <c r="E36" s="88" t="s">
        <v>58</v>
      </c>
      <c r="F36" s="89">
        <f>SUM(F21:F35)</f>
        <v>194972.5</v>
      </c>
      <c r="G36" s="89">
        <f>SUM(G21:G35)</f>
        <v>814010.1875</v>
      </c>
      <c r="H36" s="90" t="s">
        <v>58</v>
      </c>
      <c r="I36" s="90" t="s">
        <v>58</v>
      </c>
      <c r="J36" s="91" t="s">
        <v>58</v>
      </c>
      <c r="K36" s="92" t="s">
        <v>58</v>
      </c>
      <c r="L36" s="87">
        <f>SUM(L21:L35)</f>
        <v>15010</v>
      </c>
      <c r="M36" s="87">
        <f>SUM(M21:M35)</f>
        <v>6149.7750000000005</v>
      </c>
      <c r="N36" s="93" t="s">
        <v>58</v>
      </c>
      <c r="O36" s="94">
        <f>SUM(O21:O35)</f>
        <v>118110.38407770002</v>
      </c>
      <c r="P36" s="2"/>
    </row>
    <row r="37" spans="2:16" ht="15.75" thickBot="1" x14ac:dyDescent="0.3"/>
    <row r="38" spans="2:16" x14ac:dyDescent="0.25">
      <c r="B38" s="96" t="s">
        <v>59</v>
      </c>
      <c r="C38" s="97"/>
      <c r="D38" s="97"/>
      <c r="E38" s="97"/>
      <c r="F38" s="98"/>
    </row>
    <row r="39" spans="2:16" ht="30" x14ac:dyDescent="0.25">
      <c r="B39" s="99" t="s">
        <v>17</v>
      </c>
      <c r="C39" s="100" t="s">
        <v>60</v>
      </c>
      <c r="D39" s="101" t="s">
        <v>61</v>
      </c>
      <c r="E39" s="100" t="s">
        <v>29</v>
      </c>
      <c r="F39" s="102" t="s">
        <v>30</v>
      </c>
    </row>
    <row r="40" spans="2:16" ht="15.75" thickBot="1" x14ac:dyDescent="0.3">
      <c r="B40" s="103">
        <v>13</v>
      </c>
      <c r="C40" s="104" t="s">
        <v>62</v>
      </c>
      <c r="D40" s="105">
        <f>D36</f>
        <v>342</v>
      </c>
      <c r="E40" s="104"/>
      <c r="F40" s="106">
        <v>0</v>
      </c>
    </row>
    <row r="41" spans="2:16" ht="15.75" thickBot="1" x14ac:dyDescent="0.3"/>
    <row r="42" spans="2:16" x14ac:dyDescent="0.25">
      <c r="B42" s="107" t="s">
        <v>63</v>
      </c>
      <c r="C42" s="108"/>
      <c r="D42" s="108"/>
      <c r="E42" s="109"/>
      <c r="F42" s="29"/>
      <c r="G42" s="29"/>
      <c r="H42" s="29"/>
      <c r="I42" s="16"/>
      <c r="J42" s="110"/>
      <c r="K42" s="110"/>
      <c r="L42" s="111"/>
      <c r="M42" s="111"/>
      <c r="N42" s="33"/>
      <c r="O42" s="33"/>
    </row>
    <row r="43" spans="2:16" x14ac:dyDescent="0.25">
      <c r="B43" s="112" t="s">
        <v>64</v>
      </c>
      <c r="C43" s="113"/>
      <c r="D43" s="114">
        <v>4175</v>
      </c>
      <c r="E43" s="115" t="s">
        <v>65</v>
      </c>
      <c r="F43" s="29"/>
      <c r="G43" s="29"/>
      <c r="H43" s="29"/>
      <c r="I43" s="16"/>
      <c r="J43" s="110"/>
      <c r="K43" s="110"/>
      <c r="L43" s="111"/>
      <c r="M43" s="111"/>
      <c r="N43" s="33"/>
      <c r="O43" s="33"/>
    </row>
    <row r="44" spans="2:16" ht="33.950000000000003" customHeight="1" x14ac:dyDescent="0.25">
      <c r="B44" s="116" t="s">
        <v>66</v>
      </c>
      <c r="C44" s="117"/>
      <c r="D44" s="114">
        <f>F36-L36</f>
        <v>179962.5</v>
      </c>
      <c r="E44" s="115" t="s">
        <v>67</v>
      </c>
      <c r="F44" s="118"/>
      <c r="G44" s="29"/>
      <c r="H44" s="29"/>
      <c r="I44" s="16"/>
      <c r="J44" s="110"/>
      <c r="K44" s="110"/>
      <c r="L44" s="111"/>
      <c r="M44" s="111"/>
      <c r="N44" s="33"/>
      <c r="O44" s="33"/>
    </row>
    <row r="45" spans="2:16" x14ac:dyDescent="0.25">
      <c r="B45" s="119" t="s">
        <v>68</v>
      </c>
      <c r="C45" s="120"/>
      <c r="D45" s="114">
        <f>G36-M36</f>
        <v>807860.41249999998</v>
      </c>
      <c r="E45" s="115" t="s">
        <v>69</v>
      </c>
      <c r="H45" s="16"/>
      <c r="J45" s="16"/>
      <c r="K45" s="16"/>
      <c r="L45" s="16"/>
      <c r="M45" s="16"/>
    </row>
  </sheetData>
  <sheetProtection algorithmName="SHA-512" hashValue="+pUCUD4BG09d03VE+vUpRuz7oGfQ2QsfZ6RUNv1wpq5MPkQEQ4b8ExttLaLKHKfvvfDbIHINF5IuYGCh6WJzpA==" saltValue="YSOq2UpLPq/7K8543gdqew==" spinCount="100000" sheet="1" formatCells="0" formatColumns="0" formatRows="0" insertColumns="0" insertRows="0" deleteColumns="0" deleteRows="0"/>
  <mergeCells count="13">
    <mergeCell ref="B45:C45"/>
    <mergeCell ref="C19:F19"/>
    <mergeCell ref="G19:O19"/>
    <mergeCell ref="B38:F38"/>
    <mergeCell ref="B42:E42"/>
    <mergeCell ref="B43:C43"/>
    <mergeCell ref="B44:C44"/>
    <mergeCell ref="B1:G1"/>
    <mergeCell ref="B2:G2"/>
    <mergeCell ref="B4:G6"/>
    <mergeCell ref="B8:D9"/>
    <mergeCell ref="B10:D10"/>
    <mergeCell ref="B17:O18"/>
  </mergeCells>
  <printOptions horizontalCentered="1"/>
  <pageMargins left="0.5" right="0.5" top="0.5" bottom="0.5" header="0.3" footer="0.3"/>
  <pageSetup scale="46" orientation="landscape" r:id="rId1"/>
  <rowBreaks count="1" manualBreakCount="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45"/>
  <sheetViews>
    <sheetView topLeftCell="C14" zoomScale="69" zoomScaleNormal="69" workbookViewId="0">
      <selection activeCell="K24" sqref="K24"/>
    </sheetView>
  </sheetViews>
  <sheetFormatPr defaultColWidth="7.75" defaultRowHeight="15" x14ac:dyDescent="0.25"/>
  <cols>
    <col min="1" max="2" width="7.75" style="2"/>
    <col min="3" max="3" width="44.625" style="2" customWidth="1"/>
    <col min="4" max="4" width="10.875" style="2" customWidth="1"/>
    <col min="5" max="5" width="12.625" style="2" customWidth="1"/>
    <col min="6" max="6" width="13.875" style="2" customWidth="1"/>
    <col min="7" max="7" width="25.75" style="2" customWidth="1"/>
    <col min="8" max="8" width="20.5" style="2" customWidth="1"/>
    <col min="9" max="9" width="23.125" style="2" bestFit="1" customWidth="1"/>
    <col min="10" max="10" width="48" style="2" bestFit="1" customWidth="1"/>
    <col min="11" max="11" width="11.25" style="2" customWidth="1"/>
    <col min="12" max="13" width="13.75" style="2" customWidth="1"/>
    <col min="14" max="14" width="13" style="2" customWidth="1"/>
    <col min="15" max="15" width="13.375" style="2" customWidth="1"/>
    <col min="16" max="16384" width="7.75" style="2"/>
  </cols>
  <sheetData>
    <row r="1" spans="2:13" ht="23.25" x14ac:dyDescent="0.35">
      <c r="B1" s="1"/>
      <c r="C1" s="1"/>
      <c r="D1" s="1"/>
      <c r="E1" s="1"/>
      <c r="F1" s="1"/>
      <c r="G1" s="1"/>
    </row>
    <row r="2" spans="2:13" x14ac:dyDescent="0.25">
      <c r="B2" s="3"/>
      <c r="C2" s="3"/>
      <c r="D2" s="3"/>
      <c r="E2" s="3"/>
      <c r="F2" s="3"/>
      <c r="G2" s="3"/>
    </row>
    <row r="3" spans="2:13" ht="15.75" thickBot="1" x14ac:dyDescent="0.3">
      <c r="C3" s="4" t="s">
        <v>0</v>
      </c>
    </row>
    <row r="4" spans="2:13" x14ac:dyDescent="0.25">
      <c r="B4" s="5" t="s">
        <v>70</v>
      </c>
      <c r="C4" s="6"/>
      <c r="D4" s="6"/>
      <c r="E4" s="6"/>
      <c r="F4" s="6"/>
      <c r="G4" s="7"/>
      <c r="I4" s="8"/>
    </row>
    <row r="5" spans="2:13" x14ac:dyDescent="0.25">
      <c r="B5" s="9"/>
      <c r="C5" s="10"/>
      <c r="D5" s="10"/>
      <c r="E5" s="10"/>
      <c r="F5" s="10"/>
      <c r="G5" s="11"/>
      <c r="I5" s="8"/>
    </row>
    <row r="6" spans="2:13" ht="15.75" thickBot="1" x14ac:dyDescent="0.3">
      <c r="B6" s="12"/>
      <c r="C6" s="13"/>
      <c r="D6" s="13"/>
      <c r="E6" s="13"/>
      <c r="F6" s="13"/>
      <c r="G6" s="14"/>
    </row>
    <row r="7" spans="2:13" ht="15.75" thickBot="1" x14ac:dyDescent="0.3">
      <c r="G7" s="15"/>
      <c r="I7" s="16"/>
      <c r="J7" s="16"/>
      <c r="K7" s="16"/>
      <c r="L7" s="16"/>
      <c r="M7" s="16"/>
    </row>
    <row r="8" spans="2:13" x14ac:dyDescent="0.25">
      <c r="B8" s="17" t="s">
        <v>2</v>
      </c>
      <c r="C8" s="18"/>
      <c r="D8" s="19"/>
      <c r="E8" s="20"/>
      <c r="F8" s="20"/>
      <c r="G8" s="21"/>
      <c r="H8" s="21"/>
      <c r="I8" s="22"/>
      <c r="J8" s="22"/>
      <c r="K8" s="22"/>
      <c r="L8" s="22"/>
      <c r="M8" s="22"/>
    </row>
    <row r="9" spans="2:13" x14ac:dyDescent="0.25">
      <c r="B9" s="23"/>
      <c r="C9" s="24"/>
      <c r="D9" s="25"/>
      <c r="E9" s="20"/>
      <c r="F9" s="20"/>
      <c r="G9" s="21"/>
      <c r="H9" s="21"/>
      <c r="I9" s="22"/>
      <c r="J9" s="22"/>
      <c r="K9" s="22"/>
      <c r="L9" s="22"/>
      <c r="M9" s="22"/>
    </row>
    <row r="10" spans="2:13" x14ac:dyDescent="0.25">
      <c r="B10" s="26" t="s">
        <v>3</v>
      </c>
      <c r="C10" s="27"/>
      <c r="D10" s="28"/>
      <c r="E10" s="29"/>
      <c r="F10" s="29"/>
      <c r="G10" s="21"/>
      <c r="H10" s="21"/>
      <c r="I10" s="22"/>
      <c r="J10" s="22"/>
      <c r="K10" s="22"/>
      <c r="L10" s="22"/>
      <c r="M10" s="22"/>
    </row>
    <row r="11" spans="2:13" x14ac:dyDescent="0.25">
      <c r="B11" s="30" t="s">
        <v>4</v>
      </c>
      <c r="C11" s="31" t="s">
        <v>5</v>
      </c>
      <c r="D11" s="32" t="s">
        <v>6</v>
      </c>
      <c r="E11" s="33"/>
      <c r="F11" s="33"/>
      <c r="G11" s="21"/>
      <c r="H11" s="21"/>
      <c r="I11" s="34"/>
      <c r="J11" s="34"/>
      <c r="K11" s="34"/>
      <c r="L11" s="34"/>
      <c r="M11" s="34"/>
    </row>
    <row r="12" spans="2:13" x14ac:dyDescent="0.25">
      <c r="B12" s="30" t="s">
        <v>7</v>
      </c>
      <c r="C12" s="35" t="s">
        <v>8</v>
      </c>
      <c r="D12" s="36">
        <f>O36</f>
        <v>131985.25617360001</v>
      </c>
      <c r="E12" s="37"/>
      <c r="F12" s="37"/>
      <c r="G12" s="21"/>
      <c r="H12" s="21"/>
      <c r="I12" s="21"/>
      <c r="J12" s="21"/>
      <c r="K12" s="21"/>
      <c r="L12" s="21"/>
      <c r="M12" s="21"/>
    </row>
    <row r="13" spans="2:13" x14ac:dyDescent="0.25">
      <c r="B13" s="30" t="s">
        <v>9</v>
      </c>
      <c r="C13" s="35" t="s">
        <v>10</v>
      </c>
      <c r="D13" s="36">
        <f>F40</f>
        <v>0</v>
      </c>
      <c r="E13" s="37"/>
      <c r="F13" s="37"/>
      <c r="G13" s="21"/>
      <c r="H13" s="21"/>
      <c r="I13" s="21"/>
      <c r="J13" s="21"/>
      <c r="K13" s="21"/>
      <c r="L13" s="21"/>
      <c r="M13" s="21"/>
    </row>
    <row r="14" spans="2:13" x14ac:dyDescent="0.25">
      <c r="B14" s="38" t="s">
        <v>11</v>
      </c>
      <c r="C14" s="35" t="s">
        <v>12</v>
      </c>
      <c r="D14" s="121">
        <f>D44</f>
        <v>179702.5</v>
      </c>
      <c r="E14" s="37"/>
      <c r="F14" s="29"/>
      <c r="G14" s="21"/>
      <c r="H14" s="21"/>
      <c r="I14" s="21"/>
      <c r="J14" s="40"/>
      <c r="K14" s="40"/>
      <c r="L14" s="21"/>
      <c r="M14" s="21"/>
    </row>
    <row r="15" spans="2:13" x14ac:dyDescent="0.25">
      <c r="B15" s="30" t="s">
        <v>11</v>
      </c>
      <c r="C15" s="41" t="s">
        <v>13</v>
      </c>
      <c r="D15" s="121">
        <f>D45</f>
        <v>808373.9375</v>
      </c>
      <c r="E15" s="37"/>
      <c r="F15" s="29"/>
      <c r="G15" s="21"/>
      <c r="H15" s="21"/>
      <c r="I15" s="40"/>
      <c r="J15" s="40"/>
      <c r="K15" s="40"/>
      <c r="L15" s="21"/>
      <c r="M15" s="21"/>
    </row>
    <row r="16" spans="2:13" ht="15.75" thickBot="1" x14ac:dyDescent="0.3"/>
    <row r="17" spans="2:16" ht="15" customHeight="1" x14ac:dyDescent="0.25">
      <c r="B17" s="42" t="s">
        <v>14</v>
      </c>
      <c r="C17" s="43"/>
      <c r="D17" s="43"/>
      <c r="E17" s="43"/>
      <c r="F17" s="43"/>
      <c r="G17" s="43"/>
      <c r="H17" s="43"/>
      <c r="I17" s="43"/>
      <c r="J17" s="43"/>
      <c r="K17" s="43"/>
      <c r="L17" s="43"/>
      <c r="M17" s="43"/>
      <c r="N17" s="43"/>
      <c r="O17" s="44"/>
    </row>
    <row r="18" spans="2:16" ht="45" customHeight="1" thickBot="1" x14ac:dyDescent="0.3">
      <c r="B18" s="45"/>
      <c r="C18" s="46"/>
      <c r="D18" s="46"/>
      <c r="E18" s="46"/>
      <c r="F18" s="46"/>
      <c r="G18" s="46"/>
      <c r="H18" s="46"/>
      <c r="I18" s="46"/>
      <c r="J18" s="46"/>
      <c r="K18" s="46"/>
      <c r="L18" s="46"/>
      <c r="M18" s="46"/>
      <c r="N18" s="46"/>
      <c r="O18" s="47"/>
    </row>
    <row r="19" spans="2:16" ht="15.75" thickBot="1" x14ac:dyDescent="0.3">
      <c r="B19" s="48"/>
      <c r="C19" s="49" t="s">
        <v>15</v>
      </c>
      <c r="D19" s="49"/>
      <c r="E19" s="49"/>
      <c r="F19" s="49"/>
      <c r="G19" s="49" t="s">
        <v>16</v>
      </c>
      <c r="H19" s="49"/>
      <c r="I19" s="49"/>
      <c r="J19" s="49"/>
      <c r="K19" s="49"/>
      <c r="L19" s="49"/>
      <c r="M19" s="49"/>
      <c r="N19" s="49"/>
      <c r="O19" s="49"/>
      <c r="P19" s="50"/>
    </row>
    <row r="20" spans="2:16" ht="89.1" customHeight="1" x14ac:dyDescent="0.25">
      <c r="B20" s="51" t="s">
        <v>17</v>
      </c>
      <c r="C20" s="52" t="s">
        <v>18</v>
      </c>
      <c r="D20" s="53" t="s">
        <v>19</v>
      </c>
      <c r="E20" s="54" t="s">
        <v>20</v>
      </c>
      <c r="F20" s="53" t="s">
        <v>21</v>
      </c>
      <c r="G20" s="55" t="s">
        <v>22</v>
      </c>
      <c r="H20" s="56" t="s">
        <v>23</v>
      </c>
      <c r="I20" s="57" t="s">
        <v>24</v>
      </c>
      <c r="J20" s="57" t="s">
        <v>25</v>
      </c>
      <c r="K20" s="57" t="s">
        <v>26</v>
      </c>
      <c r="L20" s="54" t="s">
        <v>27</v>
      </c>
      <c r="M20" s="54" t="s">
        <v>28</v>
      </c>
      <c r="N20" s="57" t="s">
        <v>29</v>
      </c>
      <c r="O20" s="58" t="s">
        <v>30</v>
      </c>
    </row>
    <row r="21" spans="2:16" x14ac:dyDescent="0.25">
      <c r="B21" s="59">
        <v>1</v>
      </c>
      <c r="C21" s="60" t="s">
        <v>31</v>
      </c>
      <c r="D21" s="61">
        <v>7</v>
      </c>
      <c r="E21" s="62">
        <v>295</v>
      </c>
      <c r="F21" s="122">
        <f>E21*D21*$D$43/1000</f>
        <v>8621.375</v>
      </c>
      <c r="G21" s="123">
        <f>F21*$D$43/1000</f>
        <v>35994.240624999999</v>
      </c>
      <c r="H21" s="65" t="s">
        <v>32</v>
      </c>
      <c r="I21" s="65" t="s">
        <v>71</v>
      </c>
      <c r="J21" s="65" t="s">
        <v>72</v>
      </c>
      <c r="K21" s="65">
        <v>96</v>
      </c>
      <c r="L21" s="66">
        <f>K21*D21</f>
        <v>672</v>
      </c>
      <c r="M21" s="66">
        <f>K21*$D$43/1000</f>
        <v>400.8</v>
      </c>
      <c r="N21" s="67">
        <v>1047.5795364000001</v>
      </c>
      <c r="O21" s="124">
        <f>N21*D21</f>
        <v>7333.0567547999999</v>
      </c>
    </row>
    <row r="22" spans="2:16" x14ac:dyDescent="0.25">
      <c r="B22" s="69">
        <v>2</v>
      </c>
      <c r="C22" s="70" t="s">
        <v>35</v>
      </c>
      <c r="D22" s="61">
        <v>5</v>
      </c>
      <c r="E22" s="71">
        <v>460</v>
      </c>
      <c r="F22" s="125">
        <f>E22*D22*$D$43/1000</f>
        <v>9602.5</v>
      </c>
      <c r="G22" s="123">
        <f>F22*$D$43/1000</f>
        <v>40090.4375</v>
      </c>
      <c r="H22" s="65" t="s">
        <v>32</v>
      </c>
      <c r="I22" s="65" t="s">
        <v>71</v>
      </c>
      <c r="J22" s="65" t="s">
        <v>73</v>
      </c>
      <c r="K22" s="65">
        <v>146</v>
      </c>
      <c r="L22" s="66">
        <f t="shared" ref="L22:L35" si="0">K22*D22</f>
        <v>730</v>
      </c>
      <c r="M22" s="66">
        <f t="shared" ref="M22:M35" si="1">K22*$D$43/1000</f>
        <v>609.54999999999995</v>
      </c>
      <c r="N22" s="67">
        <v>1074.8270868</v>
      </c>
      <c r="O22" s="124">
        <f t="shared" ref="O22:O35" si="2">N22*D22</f>
        <v>5374.1354339999998</v>
      </c>
    </row>
    <row r="23" spans="2:16" x14ac:dyDescent="0.25">
      <c r="B23" s="69">
        <v>3</v>
      </c>
      <c r="C23" s="70" t="s">
        <v>37</v>
      </c>
      <c r="D23" s="61">
        <v>1</v>
      </c>
      <c r="E23" s="71">
        <v>340</v>
      </c>
      <c r="F23" s="125">
        <f t="shared" ref="F23:F35" si="3">E23*D23*$D$43/1000</f>
        <v>1419.5</v>
      </c>
      <c r="G23" s="123">
        <f t="shared" ref="G23:G35" si="4">F23*$D$43/1000</f>
        <v>5926.4125000000004</v>
      </c>
      <c r="H23" s="65" t="s">
        <v>32</v>
      </c>
      <c r="I23" s="65" t="s">
        <v>71</v>
      </c>
      <c r="J23" s="65" t="s">
        <v>74</v>
      </c>
      <c r="K23" s="65">
        <v>96</v>
      </c>
      <c r="L23" s="66">
        <f t="shared" si="0"/>
        <v>96</v>
      </c>
      <c r="M23" s="66">
        <f t="shared" si="1"/>
        <v>400.8</v>
      </c>
      <c r="N23" s="67">
        <v>1047.5795364000001</v>
      </c>
      <c r="O23" s="124">
        <f t="shared" si="2"/>
        <v>1047.5795364000001</v>
      </c>
    </row>
    <row r="24" spans="2:16" x14ac:dyDescent="0.25">
      <c r="B24" s="59">
        <v>4</v>
      </c>
      <c r="C24" s="70" t="s">
        <v>38</v>
      </c>
      <c r="D24" s="61">
        <v>1</v>
      </c>
      <c r="E24" s="71">
        <v>455</v>
      </c>
      <c r="F24" s="125">
        <f t="shared" si="3"/>
        <v>1899.625</v>
      </c>
      <c r="G24" s="123">
        <f t="shared" si="4"/>
        <v>7930.9343749999998</v>
      </c>
      <c r="H24" s="65" t="s">
        <v>32</v>
      </c>
      <c r="I24" s="65" t="s">
        <v>71</v>
      </c>
      <c r="J24" s="65" t="s">
        <v>75</v>
      </c>
      <c r="K24" s="65">
        <v>96</v>
      </c>
      <c r="L24" s="66">
        <f t="shared" si="0"/>
        <v>96</v>
      </c>
      <c r="M24" s="66">
        <f t="shared" si="1"/>
        <v>400.8</v>
      </c>
      <c r="N24" s="67">
        <v>1047.5795364000001</v>
      </c>
      <c r="O24" s="124">
        <f t="shared" si="2"/>
        <v>1047.5795364000001</v>
      </c>
    </row>
    <row r="25" spans="2:16" x14ac:dyDescent="0.25">
      <c r="B25" s="69">
        <v>5</v>
      </c>
      <c r="C25" s="70" t="s">
        <v>39</v>
      </c>
      <c r="D25" s="61">
        <v>2</v>
      </c>
      <c r="E25" s="71">
        <v>1075</v>
      </c>
      <c r="F25" s="122">
        <f t="shared" si="3"/>
        <v>8976.25</v>
      </c>
      <c r="G25" s="123">
        <f t="shared" si="4"/>
        <v>37475.84375</v>
      </c>
      <c r="H25" s="65" t="s">
        <v>32</v>
      </c>
      <c r="I25" s="65" t="s">
        <v>71</v>
      </c>
      <c r="J25" s="65" t="s">
        <v>76</v>
      </c>
      <c r="K25" s="65">
        <v>146</v>
      </c>
      <c r="L25" s="66">
        <f t="shared" si="0"/>
        <v>292</v>
      </c>
      <c r="M25" s="66">
        <f t="shared" si="1"/>
        <v>609.54999999999995</v>
      </c>
      <c r="N25" s="67">
        <v>1143.1166868</v>
      </c>
      <c r="O25" s="124">
        <f t="shared" si="2"/>
        <v>2286.2333736</v>
      </c>
    </row>
    <row r="26" spans="2:16" x14ac:dyDescent="0.25">
      <c r="B26" s="69">
        <v>6</v>
      </c>
      <c r="C26" s="70" t="s">
        <v>40</v>
      </c>
      <c r="D26" s="61">
        <v>2</v>
      </c>
      <c r="E26" s="71">
        <v>455</v>
      </c>
      <c r="F26" s="125">
        <f t="shared" si="3"/>
        <v>3799.25</v>
      </c>
      <c r="G26" s="123">
        <f t="shared" si="4"/>
        <v>15861.86875</v>
      </c>
      <c r="H26" s="65" t="s">
        <v>32</v>
      </c>
      <c r="I26" s="65" t="s">
        <v>71</v>
      </c>
      <c r="J26" s="65" t="s">
        <v>77</v>
      </c>
      <c r="K26" s="65">
        <v>96</v>
      </c>
      <c r="L26" s="66">
        <f t="shared" si="0"/>
        <v>192</v>
      </c>
      <c r="M26" s="66">
        <f t="shared" si="1"/>
        <v>400.8</v>
      </c>
      <c r="N26" s="67">
        <v>1047.5795364000001</v>
      </c>
      <c r="O26" s="124">
        <f t="shared" si="2"/>
        <v>2095.1590728000001</v>
      </c>
    </row>
    <row r="27" spans="2:16" x14ac:dyDescent="0.25">
      <c r="B27" s="59">
        <v>7</v>
      </c>
      <c r="C27" s="70" t="s">
        <v>41</v>
      </c>
      <c r="D27" s="73">
        <v>19</v>
      </c>
      <c r="E27" s="71">
        <v>65</v>
      </c>
      <c r="F27" s="125">
        <f t="shared" si="3"/>
        <v>5156.125</v>
      </c>
      <c r="G27" s="123">
        <f t="shared" si="4"/>
        <v>21526.821875000001</v>
      </c>
      <c r="H27" s="65" t="s">
        <v>42</v>
      </c>
      <c r="I27" s="65" t="s">
        <v>78</v>
      </c>
      <c r="J27" s="65" t="s">
        <v>79</v>
      </c>
      <c r="K27" s="65">
        <v>31</v>
      </c>
      <c r="L27" s="66">
        <f t="shared" si="0"/>
        <v>589</v>
      </c>
      <c r="M27" s="66">
        <f t="shared" si="1"/>
        <v>129.42500000000001</v>
      </c>
      <c r="N27" s="67">
        <v>337.28233440000002</v>
      </c>
      <c r="O27" s="124">
        <f t="shared" si="2"/>
        <v>6408.3643536000009</v>
      </c>
    </row>
    <row r="28" spans="2:16" x14ac:dyDescent="0.25">
      <c r="B28" s="69">
        <v>8</v>
      </c>
      <c r="C28" s="74" t="s">
        <v>45</v>
      </c>
      <c r="D28" s="75">
        <v>14</v>
      </c>
      <c r="E28" s="76">
        <v>90</v>
      </c>
      <c r="F28" s="125">
        <f t="shared" si="3"/>
        <v>5260.5</v>
      </c>
      <c r="G28" s="123">
        <f t="shared" si="4"/>
        <v>21962.587500000001</v>
      </c>
      <c r="H28" s="65" t="s">
        <v>42</v>
      </c>
      <c r="I28" s="65" t="s">
        <v>78</v>
      </c>
      <c r="J28" s="65" t="s">
        <v>79</v>
      </c>
      <c r="K28" s="65">
        <v>31</v>
      </c>
      <c r="L28" s="66">
        <f t="shared" si="0"/>
        <v>434</v>
      </c>
      <c r="M28" s="66">
        <f t="shared" si="1"/>
        <v>129.42500000000001</v>
      </c>
      <c r="N28" s="67">
        <v>337.28233440000002</v>
      </c>
      <c r="O28" s="124">
        <f t="shared" si="2"/>
        <v>4721.9526816000007</v>
      </c>
    </row>
    <row r="29" spans="2:16" x14ac:dyDescent="0.25">
      <c r="B29" s="69">
        <v>9</v>
      </c>
      <c r="C29" s="77" t="s">
        <v>46</v>
      </c>
      <c r="D29" s="78">
        <v>1</v>
      </c>
      <c r="E29" s="61">
        <v>130</v>
      </c>
      <c r="F29" s="125">
        <f t="shared" si="3"/>
        <v>542.75</v>
      </c>
      <c r="G29" s="123">
        <f t="shared" si="4"/>
        <v>2265.9812499999998</v>
      </c>
      <c r="H29" s="65" t="s">
        <v>42</v>
      </c>
      <c r="I29" s="65" t="s">
        <v>78</v>
      </c>
      <c r="J29" s="65" t="s">
        <v>80</v>
      </c>
      <c r="K29" s="65">
        <v>52</v>
      </c>
      <c r="L29" s="66">
        <f t="shared" si="0"/>
        <v>52</v>
      </c>
      <c r="M29" s="66">
        <f t="shared" si="1"/>
        <v>217.1</v>
      </c>
      <c r="N29" s="67">
        <v>337.28233440000002</v>
      </c>
      <c r="O29" s="124">
        <f t="shared" si="2"/>
        <v>337.28233440000002</v>
      </c>
    </row>
    <row r="30" spans="2:16" x14ac:dyDescent="0.25">
      <c r="B30" s="59">
        <v>10</v>
      </c>
      <c r="C30" s="79" t="s">
        <v>48</v>
      </c>
      <c r="D30" s="80">
        <v>3</v>
      </c>
      <c r="E30" s="81">
        <v>295</v>
      </c>
      <c r="F30" s="125">
        <f t="shared" si="3"/>
        <v>3694.875</v>
      </c>
      <c r="G30" s="123">
        <f t="shared" si="4"/>
        <v>15426.103125</v>
      </c>
      <c r="H30" s="65" t="s">
        <v>42</v>
      </c>
      <c r="I30" s="65" t="s">
        <v>78</v>
      </c>
      <c r="J30" s="65" t="s">
        <v>81</v>
      </c>
      <c r="K30" s="65">
        <v>101</v>
      </c>
      <c r="L30" s="66">
        <f t="shared" si="0"/>
        <v>303</v>
      </c>
      <c r="M30" s="66">
        <f t="shared" si="1"/>
        <v>421.67500000000001</v>
      </c>
      <c r="N30" s="67">
        <v>530.20045440000001</v>
      </c>
      <c r="O30" s="124">
        <f t="shared" si="2"/>
        <v>1590.6013631999999</v>
      </c>
    </row>
    <row r="31" spans="2:16" x14ac:dyDescent="0.25">
      <c r="B31" s="69">
        <v>11</v>
      </c>
      <c r="C31" s="77" t="s">
        <v>50</v>
      </c>
      <c r="D31" s="82">
        <v>4</v>
      </c>
      <c r="E31" s="61">
        <v>460</v>
      </c>
      <c r="F31" s="125">
        <f t="shared" si="3"/>
        <v>7682</v>
      </c>
      <c r="G31" s="123">
        <f t="shared" si="4"/>
        <v>32072.35</v>
      </c>
      <c r="H31" s="65" t="s">
        <v>42</v>
      </c>
      <c r="I31" s="65" t="s">
        <v>78</v>
      </c>
      <c r="J31" s="65" t="s">
        <v>82</v>
      </c>
      <c r="K31" s="65">
        <v>162</v>
      </c>
      <c r="L31" s="66">
        <f t="shared" si="0"/>
        <v>648</v>
      </c>
      <c r="M31" s="66">
        <f t="shared" si="1"/>
        <v>676.35</v>
      </c>
      <c r="N31" s="67">
        <v>704.33893440000008</v>
      </c>
      <c r="O31" s="124">
        <f t="shared" si="2"/>
        <v>2817.3557376000003</v>
      </c>
    </row>
    <row r="32" spans="2:16" x14ac:dyDescent="0.25">
      <c r="B32" s="69">
        <v>12</v>
      </c>
      <c r="C32" s="79" t="s">
        <v>52</v>
      </c>
      <c r="D32" s="61">
        <v>190</v>
      </c>
      <c r="E32" s="81">
        <v>105</v>
      </c>
      <c r="F32" s="125">
        <f t="shared" si="3"/>
        <v>83291.25</v>
      </c>
      <c r="G32" s="123">
        <f t="shared" si="4"/>
        <v>347740.96875</v>
      </c>
      <c r="H32" s="65" t="s">
        <v>42</v>
      </c>
      <c r="I32" s="65" t="s">
        <v>78</v>
      </c>
      <c r="J32" s="65" t="s">
        <v>79</v>
      </c>
      <c r="K32" s="65">
        <v>31</v>
      </c>
      <c r="L32" s="66">
        <f t="shared" si="0"/>
        <v>5890</v>
      </c>
      <c r="M32" s="66">
        <f t="shared" si="1"/>
        <v>129.42500000000001</v>
      </c>
      <c r="N32" s="67">
        <v>337.28233440000002</v>
      </c>
      <c r="O32" s="124">
        <f t="shared" si="2"/>
        <v>64083.643536000003</v>
      </c>
    </row>
    <row r="33" spans="2:16" x14ac:dyDescent="0.25">
      <c r="B33" s="59">
        <v>13</v>
      </c>
      <c r="C33" s="79" t="s">
        <v>53</v>
      </c>
      <c r="D33" s="61">
        <v>8</v>
      </c>
      <c r="E33" s="81">
        <v>205</v>
      </c>
      <c r="F33" s="125">
        <f t="shared" si="3"/>
        <v>6847</v>
      </c>
      <c r="G33" s="123">
        <f t="shared" si="4"/>
        <v>28586.224999999999</v>
      </c>
      <c r="H33" s="65" t="s">
        <v>42</v>
      </c>
      <c r="I33" s="65" t="s">
        <v>78</v>
      </c>
      <c r="J33" s="65" t="s">
        <v>80</v>
      </c>
      <c r="K33" s="65">
        <v>52</v>
      </c>
      <c r="L33" s="66">
        <f t="shared" si="0"/>
        <v>416</v>
      </c>
      <c r="M33" s="66">
        <f t="shared" si="1"/>
        <v>217.1</v>
      </c>
      <c r="N33" s="67">
        <v>337.28233440000002</v>
      </c>
      <c r="O33" s="124">
        <f t="shared" si="2"/>
        <v>2698.2586752000002</v>
      </c>
    </row>
    <row r="34" spans="2:16" x14ac:dyDescent="0.25">
      <c r="B34" s="69">
        <v>14</v>
      </c>
      <c r="C34" s="79" t="s">
        <v>54</v>
      </c>
      <c r="D34" s="73">
        <v>81</v>
      </c>
      <c r="E34" s="81">
        <v>120</v>
      </c>
      <c r="F34" s="125">
        <f t="shared" si="3"/>
        <v>40581</v>
      </c>
      <c r="G34" s="123">
        <f t="shared" si="4"/>
        <v>169425.67499999999</v>
      </c>
      <c r="H34" s="65" t="s">
        <v>42</v>
      </c>
      <c r="I34" s="65" t="s">
        <v>78</v>
      </c>
      <c r="J34" s="65" t="s">
        <v>80</v>
      </c>
      <c r="K34" s="65">
        <v>52</v>
      </c>
      <c r="L34" s="66">
        <f t="shared" si="0"/>
        <v>4212</v>
      </c>
      <c r="M34" s="66">
        <f t="shared" si="1"/>
        <v>217.1</v>
      </c>
      <c r="N34" s="67">
        <v>337.28233440000002</v>
      </c>
      <c r="O34" s="124">
        <f t="shared" si="2"/>
        <v>27319.869086400002</v>
      </c>
    </row>
    <row r="35" spans="2:16" ht="15.75" thickBot="1" x14ac:dyDescent="0.3">
      <c r="B35" s="69">
        <v>15</v>
      </c>
      <c r="C35" s="83" t="s">
        <v>55</v>
      </c>
      <c r="D35" s="81">
        <v>4</v>
      </c>
      <c r="E35" s="84">
        <v>455</v>
      </c>
      <c r="F35" s="125">
        <f t="shared" si="3"/>
        <v>7598.5</v>
      </c>
      <c r="G35" s="123">
        <f t="shared" si="4"/>
        <v>31723.737499999999</v>
      </c>
      <c r="H35" s="65" t="s">
        <v>42</v>
      </c>
      <c r="I35" s="65" t="s">
        <v>78</v>
      </c>
      <c r="J35" s="65" t="s">
        <v>82</v>
      </c>
      <c r="K35" s="65">
        <v>162</v>
      </c>
      <c r="L35" s="66">
        <f t="shared" si="0"/>
        <v>648</v>
      </c>
      <c r="M35" s="66">
        <f t="shared" si="1"/>
        <v>676.35</v>
      </c>
      <c r="N35" s="67">
        <v>706.04617440000004</v>
      </c>
      <c r="O35" s="124">
        <f t="shared" si="2"/>
        <v>2824.1846976000002</v>
      </c>
    </row>
    <row r="36" spans="2:16" s="95" customFormat="1" ht="16.5" thickTop="1" thickBot="1" x14ac:dyDescent="0.3">
      <c r="B36" s="85" t="s">
        <v>56</v>
      </c>
      <c r="C36" s="86" t="s">
        <v>57</v>
      </c>
      <c r="D36" s="87">
        <f>SUM(D21:D35)</f>
        <v>342</v>
      </c>
      <c r="E36" s="88" t="s">
        <v>58</v>
      </c>
      <c r="F36" s="126">
        <f>SUM(F21:F35)</f>
        <v>194972.5</v>
      </c>
      <c r="G36" s="126">
        <f>SUM(G21:G35)</f>
        <v>814010.1875</v>
      </c>
      <c r="H36" s="90" t="s">
        <v>58</v>
      </c>
      <c r="I36" s="90" t="s">
        <v>58</v>
      </c>
      <c r="J36" s="91" t="s">
        <v>58</v>
      </c>
      <c r="K36" s="92" t="s">
        <v>58</v>
      </c>
      <c r="L36" s="87">
        <f>SUM(L21:L35)</f>
        <v>15270</v>
      </c>
      <c r="M36" s="87">
        <f>SUM(M21:M35)</f>
        <v>5636.2500000000018</v>
      </c>
      <c r="N36" s="93" t="s">
        <v>58</v>
      </c>
      <c r="O36" s="127">
        <f>SUM(O21:O35)</f>
        <v>131985.25617360001</v>
      </c>
      <c r="P36" s="2"/>
    </row>
    <row r="37" spans="2:16" ht="15.75" thickBot="1" x14ac:dyDescent="0.3"/>
    <row r="38" spans="2:16" x14ac:dyDescent="0.25">
      <c r="B38" s="96" t="s">
        <v>59</v>
      </c>
      <c r="C38" s="97"/>
      <c r="D38" s="97"/>
      <c r="E38" s="97"/>
      <c r="F38" s="98"/>
    </row>
    <row r="39" spans="2:16" ht="30" x14ac:dyDescent="0.25">
      <c r="B39" s="99" t="s">
        <v>17</v>
      </c>
      <c r="C39" s="100" t="s">
        <v>60</v>
      </c>
      <c r="D39" s="101" t="s">
        <v>61</v>
      </c>
      <c r="E39" s="100" t="s">
        <v>29</v>
      </c>
      <c r="F39" s="102" t="s">
        <v>30</v>
      </c>
    </row>
    <row r="40" spans="2:16" ht="15.75" thickBot="1" x14ac:dyDescent="0.3">
      <c r="B40" s="103">
        <v>13</v>
      </c>
      <c r="C40" s="104" t="s">
        <v>62</v>
      </c>
      <c r="D40" s="105">
        <f>D36</f>
        <v>342</v>
      </c>
      <c r="E40" s="104"/>
      <c r="F40" s="106">
        <f>E40*D40</f>
        <v>0</v>
      </c>
    </row>
    <row r="41" spans="2:16" ht="15.75" thickBot="1" x14ac:dyDescent="0.3"/>
    <row r="42" spans="2:16" x14ac:dyDescent="0.25">
      <c r="B42" s="107" t="s">
        <v>63</v>
      </c>
      <c r="C42" s="108"/>
      <c r="D42" s="108"/>
      <c r="E42" s="109"/>
      <c r="F42" s="29"/>
      <c r="G42" s="29"/>
      <c r="H42" s="29"/>
      <c r="I42" s="16"/>
      <c r="J42" s="110"/>
      <c r="K42" s="110"/>
      <c r="L42" s="111"/>
      <c r="M42" s="111"/>
      <c r="N42" s="33"/>
      <c r="O42" s="33"/>
    </row>
    <row r="43" spans="2:16" x14ac:dyDescent="0.25">
      <c r="B43" s="112" t="s">
        <v>64</v>
      </c>
      <c r="C43" s="113"/>
      <c r="D43" s="114">
        <v>4175</v>
      </c>
      <c r="E43" s="115" t="s">
        <v>65</v>
      </c>
      <c r="F43" s="29"/>
      <c r="G43" s="29"/>
      <c r="H43" s="29"/>
      <c r="I43" s="16"/>
      <c r="J43" s="110"/>
      <c r="K43" s="110"/>
      <c r="L43" s="111"/>
      <c r="M43" s="111"/>
      <c r="N43" s="33"/>
      <c r="O43" s="33"/>
    </row>
    <row r="44" spans="2:16" ht="33.950000000000003" customHeight="1" x14ac:dyDescent="0.25">
      <c r="B44" s="116" t="s">
        <v>66</v>
      </c>
      <c r="C44" s="117"/>
      <c r="D44" s="114">
        <f>F36-L36</f>
        <v>179702.5</v>
      </c>
      <c r="E44" s="115" t="s">
        <v>67</v>
      </c>
      <c r="F44" s="118"/>
      <c r="G44" s="29"/>
      <c r="H44" s="29"/>
      <c r="I44" s="16"/>
      <c r="J44" s="110"/>
      <c r="K44" s="110"/>
      <c r="L44" s="111"/>
      <c r="M44" s="111"/>
      <c r="N44" s="33"/>
      <c r="O44" s="33"/>
    </row>
    <row r="45" spans="2:16" x14ac:dyDescent="0.25">
      <c r="B45" s="119" t="s">
        <v>68</v>
      </c>
      <c r="C45" s="120"/>
      <c r="D45" s="114">
        <f>G36-M36</f>
        <v>808373.9375</v>
      </c>
      <c r="E45" s="115" t="s">
        <v>69</v>
      </c>
      <c r="H45" s="16"/>
      <c r="J45" s="16"/>
      <c r="K45" s="16"/>
      <c r="L45" s="16"/>
      <c r="M45" s="16"/>
    </row>
  </sheetData>
  <sheetProtection algorithmName="SHA-512" hashValue="8t8g1eCrPdR6nwzgCNXLmJEy6xt20N+BoECrTi9kToANrlZGXd5opxrMzjPwKIHbzRM4Tc4F4L4aV3W3ChCcPg==" saltValue="U1ZyC+CuAsEioVLiEnBvZw==" spinCount="100000" sheet="1" formatCells="0" formatColumns="0" formatRows="0" insertColumns="0" insertRows="0" deleteColumns="0" deleteRows="0"/>
  <mergeCells count="13">
    <mergeCell ref="B45:C45"/>
    <mergeCell ref="C19:F19"/>
    <mergeCell ref="G19:O19"/>
    <mergeCell ref="B38:F38"/>
    <mergeCell ref="B42:E42"/>
    <mergeCell ref="B43:C43"/>
    <mergeCell ref="B44:C44"/>
    <mergeCell ref="B1:G1"/>
    <mergeCell ref="B2:G2"/>
    <mergeCell ref="B4:G6"/>
    <mergeCell ref="B8:D9"/>
    <mergeCell ref="B10:D10"/>
    <mergeCell ref="B17:O18"/>
  </mergeCells>
  <pageMargins left="0.7" right="0.7" top="0.75" bottom="0.75" header="0.3" footer="0.3"/>
  <pageSetup scale="38" fitToHeight="0" orientation="landscape" r:id="rId1"/>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5"/>
  <sheetViews>
    <sheetView topLeftCell="A29" zoomScale="82" zoomScaleNormal="82" workbookViewId="0">
      <selection activeCell="K24" sqref="K24"/>
    </sheetView>
  </sheetViews>
  <sheetFormatPr defaultColWidth="7.75" defaultRowHeight="15" x14ac:dyDescent="0.25"/>
  <cols>
    <col min="1" max="2" width="7.75" style="128"/>
    <col min="3" max="3" width="51" style="128" customWidth="1"/>
    <col min="4" max="4" width="8.25" style="128" customWidth="1"/>
    <col min="5" max="6" width="11.75" style="128" customWidth="1"/>
    <col min="7" max="7" width="11.5" style="128" customWidth="1"/>
    <col min="8" max="8" width="21.375" style="128" customWidth="1"/>
    <col min="9" max="9" width="18.375" style="128" customWidth="1"/>
    <col min="10" max="10" width="11.75" style="128" customWidth="1"/>
    <col min="11" max="13" width="12.625" style="128" customWidth="1"/>
    <col min="14" max="14" width="9.625" style="128" bestFit="1" customWidth="1"/>
    <col min="15" max="15" width="7.875" style="128" bestFit="1" customWidth="1"/>
    <col min="16" max="16384" width="7.75" style="128"/>
  </cols>
  <sheetData>
    <row r="1" spans="2:15" x14ac:dyDescent="0.25">
      <c r="G1" s="129"/>
    </row>
    <row r="2" spans="2:15" ht="15.75" thickBot="1" x14ac:dyDescent="0.3">
      <c r="B2" s="130"/>
      <c r="C2" s="131" t="s">
        <v>0</v>
      </c>
      <c r="G2" s="129"/>
    </row>
    <row r="3" spans="2:15" x14ac:dyDescent="0.25">
      <c r="B3" s="132" t="s">
        <v>83</v>
      </c>
      <c r="C3" s="133"/>
      <c r="D3" s="133"/>
      <c r="E3" s="133"/>
      <c r="F3" s="133"/>
      <c r="G3" s="133"/>
      <c r="H3" s="134"/>
      <c r="J3" s="128" t="s">
        <v>84</v>
      </c>
    </row>
    <row r="4" spans="2:15" x14ac:dyDescent="0.25">
      <c r="B4" s="135"/>
      <c r="C4" s="136"/>
      <c r="D4" s="136"/>
      <c r="E4" s="136"/>
      <c r="F4" s="136"/>
      <c r="G4" s="136"/>
      <c r="H4" s="137"/>
    </row>
    <row r="5" spans="2:15" ht="15.75" thickBot="1" x14ac:dyDescent="0.3">
      <c r="B5" s="138"/>
      <c r="C5" s="139"/>
      <c r="D5" s="139"/>
      <c r="E5" s="139"/>
      <c r="F5" s="139"/>
      <c r="G5" s="139"/>
      <c r="H5" s="140"/>
    </row>
    <row r="6" spans="2:15" ht="15.75" thickBot="1" x14ac:dyDescent="0.3">
      <c r="B6" s="141"/>
      <c r="C6" s="141"/>
      <c r="D6" s="141"/>
      <c r="E6" s="141"/>
      <c r="F6" s="141"/>
      <c r="G6" s="141"/>
      <c r="H6" s="141"/>
    </row>
    <row r="7" spans="2:15" x14ac:dyDescent="0.25">
      <c r="B7" s="142" t="s">
        <v>85</v>
      </c>
      <c r="C7" s="143"/>
      <c r="D7" s="144"/>
      <c r="E7" s="145"/>
      <c r="F7" s="145"/>
      <c r="G7" s="145"/>
    </row>
    <row r="8" spans="2:15" x14ac:dyDescent="0.25">
      <c r="B8" s="146"/>
      <c r="C8" s="147"/>
      <c r="D8" s="148"/>
      <c r="E8" s="145"/>
      <c r="F8" s="145"/>
      <c r="G8" s="145"/>
    </row>
    <row r="9" spans="2:15" x14ac:dyDescent="0.25">
      <c r="B9" s="149" t="s">
        <v>4</v>
      </c>
      <c r="C9" s="150" t="s">
        <v>5</v>
      </c>
      <c r="D9" s="151" t="s">
        <v>6</v>
      </c>
      <c r="E9" s="152"/>
      <c r="F9" s="152"/>
      <c r="G9" s="130"/>
    </row>
    <row r="10" spans="2:15" x14ac:dyDescent="0.25">
      <c r="B10" s="149" t="s">
        <v>86</v>
      </c>
      <c r="C10" s="153" t="s">
        <v>8</v>
      </c>
      <c r="D10" s="154">
        <f>O22</f>
        <v>24766.979999999996</v>
      </c>
      <c r="G10" s="155"/>
    </row>
    <row r="11" spans="2:15" x14ac:dyDescent="0.25">
      <c r="B11" s="156" t="s">
        <v>87</v>
      </c>
      <c r="C11" s="157" t="s">
        <v>88</v>
      </c>
      <c r="D11" s="158">
        <f>D26</f>
        <v>7794</v>
      </c>
      <c r="E11" s="141"/>
      <c r="F11" s="141"/>
      <c r="G11" s="141"/>
    </row>
    <row r="12" spans="2:15" x14ac:dyDescent="0.25">
      <c r="B12" s="149" t="s">
        <v>87</v>
      </c>
      <c r="C12" s="153" t="s">
        <v>13</v>
      </c>
      <c r="D12" s="159">
        <f>D27</f>
        <v>36255.699999999997</v>
      </c>
      <c r="E12" s="141"/>
      <c r="F12" s="141"/>
      <c r="G12" s="141"/>
      <c r="H12" s="129"/>
      <c r="I12" s="129"/>
    </row>
    <row r="13" spans="2:15" ht="15.75" thickBot="1" x14ac:dyDescent="0.3">
      <c r="B13" s="160"/>
      <c r="C13" s="161"/>
      <c r="D13" s="162"/>
      <c r="E13" s="141"/>
      <c r="F13" s="141"/>
      <c r="G13" s="141"/>
      <c r="H13" s="141"/>
    </row>
    <row r="14" spans="2:15" ht="15.75" thickBot="1" x14ac:dyDescent="0.3">
      <c r="B14" s="130"/>
      <c r="G14" s="129"/>
    </row>
    <row r="15" spans="2:15" ht="27" customHeight="1" x14ac:dyDescent="0.25">
      <c r="B15" s="163" t="s">
        <v>89</v>
      </c>
      <c r="C15" s="164"/>
      <c r="D15" s="164"/>
      <c r="E15" s="164"/>
      <c r="F15" s="164"/>
      <c r="G15" s="164"/>
      <c r="H15" s="164"/>
      <c r="I15" s="164"/>
      <c r="J15" s="164"/>
      <c r="K15" s="164"/>
      <c r="L15" s="164"/>
      <c r="M15" s="164"/>
      <c r="N15" s="164"/>
      <c r="O15" s="165"/>
    </row>
    <row r="16" spans="2:15" x14ac:dyDescent="0.25">
      <c r="B16" s="166" t="s">
        <v>90</v>
      </c>
      <c r="C16" s="167"/>
      <c r="D16" s="167"/>
      <c r="E16" s="167"/>
      <c r="F16" s="167"/>
      <c r="G16" s="167"/>
      <c r="H16" s="167"/>
      <c r="I16" s="167"/>
      <c r="J16" s="167"/>
      <c r="K16" s="167"/>
      <c r="L16" s="167"/>
      <c r="M16" s="167"/>
      <c r="N16" s="167"/>
      <c r="O16" s="168"/>
    </row>
    <row r="17" spans="2:15" ht="36" customHeight="1" thickBot="1" x14ac:dyDescent="0.3">
      <c r="B17" s="169"/>
      <c r="C17" s="170"/>
      <c r="D17" s="170"/>
      <c r="E17" s="170"/>
      <c r="F17" s="170"/>
      <c r="G17" s="170"/>
      <c r="H17" s="170"/>
      <c r="I17" s="170"/>
      <c r="J17" s="170"/>
      <c r="K17" s="170"/>
      <c r="L17" s="170"/>
      <c r="M17" s="170"/>
      <c r="N17" s="170"/>
      <c r="O17" s="171"/>
    </row>
    <row r="18" spans="2:15" x14ac:dyDescent="0.25">
      <c r="B18" s="172" t="s">
        <v>91</v>
      </c>
      <c r="C18" s="173"/>
      <c r="D18" s="173"/>
      <c r="E18" s="174"/>
      <c r="F18" s="174"/>
      <c r="G18" s="174"/>
      <c r="H18" s="173" t="s">
        <v>92</v>
      </c>
      <c r="I18" s="173"/>
      <c r="J18" s="173"/>
      <c r="K18" s="173"/>
      <c r="L18" s="173"/>
      <c r="M18" s="173"/>
      <c r="N18" s="173"/>
      <c r="O18" s="175"/>
    </row>
    <row r="19" spans="2:15" s="2" customFormat="1" ht="89.1" customHeight="1" x14ac:dyDescent="0.25">
      <c r="B19" s="51" t="s">
        <v>17</v>
      </c>
      <c r="C19" s="52" t="s">
        <v>18</v>
      </c>
      <c r="D19" s="53" t="s">
        <v>19</v>
      </c>
      <c r="E19" s="54" t="s">
        <v>20</v>
      </c>
      <c r="F19" s="53" t="s">
        <v>21</v>
      </c>
      <c r="G19" s="55" t="s">
        <v>22</v>
      </c>
      <c r="H19" s="56" t="s">
        <v>23</v>
      </c>
      <c r="I19" s="57" t="s">
        <v>24</v>
      </c>
      <c r="J19" s="57" t="s">
        <v>25</v>
      </c>
      <c r="K19" s="57" t="s">
        <v>26</v>
      </c>
      <c r="L19" s="54" t="s">
        <v>27</v>
      </c>
      <c r="M19" s="54" t="s">
        <v>28</v>
      </c>
      <c r="N19" s="57" t="s">
        <v>29</v>
      </c>
      <c r="O19" s="58" t="s">
        <v>30</v>
      </c>
    </row>
    <row r="20" spans="2:15" s="2" customFormat="1" x14ac:dyDescent="0.25">
      <c r="B20" s="59">
        <v>1</v>
      </c>
      <c r="C20" s="79" t="s">
        <v>93</v>
      </c>
      <c r="D20" s="80">
        <v>7</v>
      </c>
      <c r="E20" s="81">
        <v>130</v>
      </c>
      <c r="F20" s="125">
        <f>E20*D20*$D$25/1000</f>
        <v>3799.25</v>
      </c>
      <c r="G20" s="123">
        <f>F20*$D$25/1000</f>
        <v>15861.86875</v>
      </c>
      <c r="H20" s="176" t="s">
        <v>94</v>
      </c>
      <c r="I20" s="176" t="s">
        <v>78</v>
      </c>
      <c r="J20" s="176" t="s">
        <v>95</v>
      </c>
      <c r="K20" s="176">
        <v>50</v>
      </c>
      <c r="L20" s="66">
        <f>K20*D20</f>
        <v>350</v>
      </c>
      <c r="M20" s="177">
        <f>L20*$D$25/1000</f>
        <v>1461.25</v>
      </c>
      <c r="N20" s="178">
        <v>990.67919999999992</v>
      </c>
      <c r="O20" s="68">
        <f>N20*D20</f>
        <v>6934.7543999999998</v>
      </c>
    </row>
    <row r="21" spans="2:15" s="2" customFormat="1" ht="15.75" thickBot="1" x14ac:dyDescent="0.3">
      <c r="B21" s="69">
        <v>2</v>
      </c>
      <c r="C21" s="79" t="s">
        <v>96</v>
      </c>
      <c r="D21" s="82">
        <v>18</v>
      </c>
      <c r="E21" s="81">
        <v>65</v>
      </c>
      <c r="F21" s="125">
        <f>E21*D21*$D$25/1000</f>
        <v>4884.75</v>
      </c>
      <c r="G21" s="123">
        <f>F21*$D$25/1000</f>
        <v>20393.831249999999</v>
      </c>
      <c r="H21" s="176" t="s">
        <v>94</v>
      </c>
      <c r="I21" s="176" t="s">
        <v>78</v>
      </c>
      <c r="J21" s="176" t="s">
        <v>97</v>
      </c>
      <c r="K21" s="176">
        <v>30</v>
      </c>
      <c r="L21" s="66">
        <f>K21*D21</f>
        <v>540</v>
      </c>
      <c r="M21" s="177">
        <f>L21*$D$25/1000</f>
        <v>2254.5</v>
      </c>
      <c r="N21" s="178">
        <v>990.67919999999992</v>
      </c>
      <c r="O21" s="68">
        <f>N21*D21</f>
        <v>17832.225599999998</v>
      </c>
    </row>
    <row r="22" spans="2:15" s="131" customFormat="1" thickBot="1" x14ac:dyDescent="0.25">
      <c r="B22" s="179" t="s">
        <v>56</v>
      </c>
      <c r="C22" s="180" t="s">
        <v>57</v>
      </c>
      <c r="D22" s="181">
        <f>SUM(D20:D21)</f>
        <v>25</v>
      </c>
      <c r="E22" s="181" t="s">
        <v>58</v>
      </c>
      <c r="F22" s="181">
        <f>SUM(F20:F21)</f>
        <v>8684</v>
      </c>
      <c r="G22" s="181">
        <f>SUM(G20:G21)</f>
        <v>36255.699999999997</v>
      </c>
      <c r="H22" s="182" t="s">
        <v>58</v>
      </c>
      <c r="I22" s="182" t="s">
        <v>58</v>
      </c>
      <c r="J22" s="182" t="s">
        <v>58</v>
      </c>
      <c r="K22" s="182" t="s">
        <v>58</v>
      </c>
      <c r="L22" s="182">
        <f>SUM(L20:L21)</f>
        <v>890</v>
      </c>
      <c r="M22" s="183">
        <v>0</v>
      </c>
      <c r="N22" s="184" t="s">
        <v>58</v>
      </c>
      <c r="O22" s="185">
        <f>SUM(O20:O21)</f>
        <v>24766.979999999996</v>
      </c>
    </row>
    <row r="23" spans="2:15" ht="15.75" thickBot="1" x14ac:dyDescent="0.3"/>
    <row r="24" spans="2:15" x14ac:dyDescent="0.25">
      <c r="B24" s="107" t="s">
        <v>98</v>
      </c>
      <c r="C24" s="108"/>
      <c r="D24" s="108"/>
      <c r="E24" s="109"/>
      <c r="F24" s="145"/>
    </row>
    <row r="25" spans="2:15" x14ac:dyDescent="0.25">
      <c r="B25" s="112" t="s">
        <v>64</v>
      </c>
      <c r="C25" s="113"/>
      <c r="D25" s="186">
        <v>4175</v>
      </c>
      <c r="E25" s="115" t="s">
        <v>99</v>
      </c>
    </row>
    <row r="26" spans="2:15" x14ac:dyDescent="0.25">
      <c r="B26" s="112" t="s">
        <v>100</v>
      </c>
      <c r="C26" s="113"/>
      <c r="D26" s="186">
        <f>F22-L22</f>
        <v>7794</v>
      </c>
      <c r="E26" s="115" t="s">
        <v>67</v>
      </c>
    </row>
    <row r="27" spans="2:15" ht="15" customHeight="1" x14ac:dyDescent="0.25">
      <c r="B27" s="187" t="s">
        <v>101</v>
      </c>
      <c r="C27" s="188"/>
      <c r="D27" s="186">
        <f>G22-M22</f>
        <v>36255.699999999997</v>
      </c>
      <c r="E27" s="115" t="s">
        <v>69</v>
      </c>
    </row>
    <row r="30" spans="2:15" x14ac:dyDescent="0.25">
      <c r="F30" s="189"/>
      <c r="G30" s="189"/>
    </row>
    <row r="31" spans="2:15" ht="15" customHeight="1" thickBot="1" x14ac:dyDescent="0.3">
      <c r="F31" s="190"/>
      <c r="G31" s="190"/>
    </row>
    <row r="32" spans="2:15" ht="33" customHeight="1" x14ac:dyDescent="0.25">
      <c r="B32" s="163" t="s">
        <v>102</v>
      </c>
      <c r="C32" s="164"/>
      <c r="D32" s="164"/>
      <c r="E32" s="164"/>
      <c r="F32" s="164"/>
      <c r="G32" s="164"/>
      <c r="H32" s="164"/>
      <c r="I32" s="164"/>
      <c r="J32" s="164"/>
      <c r="K32" s="164"/>
      <c r="L32" s="164"/>
      <c r="M32" s="164"/>
      <c r="N32" s="164"/>
      <c r="O32" s="165"/>
    </row>
    <row r="33" spans="2:15" x14ac:dyDescent="0.25">
      <c r="B33" s="166" t="s">
        <v>103</v>
      </c>
      <c r="C33" s="167"/>
      <c r="D33" s="167"/>
      <c r="E33" s="167"/>
      <c r="F33" s="167"/>
      <c r="G33" s="167"/>
      <c r="H33" s="167"/>
      <c r="I33" s="167"/>
      <c r="J33" s="167"/>
      <c r="K33" s="167"/>
      <c r="L33" s="167"/>
      <c r="M33" s="167"/>
      <c r="N33" s="167"/>
      <c r="O33" s="168"/>
    </row>
    <row r="34" spans="2:15" ht="27.95" customHeight="1" thickBot="1" x14ac:dyDescent="0.3">
      <c r="B34" s="169"/>
      <c r="C34" s="170"/>
      <c r="D34" s="170"/>
      <c r="E34" s="170"/>
      <c r="F34" s="170"/>
      <c r="G34" s="170"/>
      <c r="H34" s="170"/>
      <c r="I34" s="170"/>
      <c r="J34" s="170"/>
      <c r="K34" s="170"/>
      <c r="L34" s="170"/>
      <c r="M34" s="170"/>
      <c r="N34" s="170"/>
      <c r="O34" s="171"/>
    </row>
    <row r="35" spans="2:15" x14ac:dyDescent="0.25">
      <c r="B35" s="172" t="s">
        <v>91</v>
      </c>
      <c r="C35" s="173"/>
      <c r="D35" s="173"/>
      <c r="E35" s="174"/>
      <c r="F35" s="174"/>
      <c r="G35" s="174"/>
      <c r="H35" s="173" t="s">
        <v>92</v>
      </c>
      <c r="I35" s="173"/>
      <c r="J35" s="173"/>
      <c r="K35" s="173"/>
      <c r="L35" s="173"/>
      <c r="M35" s="173"/>
      <c r="N35" s="173"/>
      <c r="O35" s="175"/>
    </row>
    <row r="36" spans="2:15" s="2" customFormat="1" ht="89.1" customHeight="1" x14ac:dyDescent="0.25">
      <c r="B36" s="51" t="s">
        <v>17</v>
      </c>
      <c r="C36" s="52" t="s">
        <v>18</v>
      </c>
      <c r="D36" s="53" t="s">
        <v>19</v>
      </c>
      <c r="E36" s="54" t="s">
        <v>20</v>
      </c>
      <c r="F36" s="53" t="s">
        <v>21</v>
      </c>
      <c r="G36" s="55" t="s">
        <v>22</v>
      </c>
      <c r="H36" s="56" t="s">
        <v>23</v>
      </c>
      <c r="I36" s="57" t="s">
        <v>24</v>
      </c>
      <c r="J36" s="57" t="s">
        <v>25</v>
      </c>
      <c r="K36" s="57" t="s">
        <v>26</v>
      </c>
      <c r="L36" s="54" t="s">
        <v>27</v>
      </c>
      <c r="M36" s="54" t="s">
        <v>28</v>
      </c>
      <c r="N36" s="57" t="s">
        <v>29</v>
      </c>
      <c r="O36" s="58" t="s">
        <v>30</v>
      </c>
    </row>
    <row r="37" spans="2:15" s="2" customFormat="1" x14ac:dyDescent="0.25">
      <c r="B37" s="59">
        <v>3</v>
      </c>
      <c r="C37" s="79" t="s">
        <v>93</v>
      </c>
      <c r="D37" s="80">
        <v>7</v>
      </c>
      <c r="E37" s="81">
        <v>130</v>
      </c>
      <c r="F37" s="125">
        <f>E37*D37*$D$25/1000</f>
        <v>3799.25</v>
      </c>
      <c r="G37" s="123">
        <f>F37*$D$25/1000</f>
        <v>15861.86875</v>
      </c>
      <c r="H37" s="176" t="s">
        <v>104</v>
      </c>
      <c r="I37" s="176" t="s">
        <v>105</v>
      </c>
      <c r="J37" s="176" t="s">
        <v>106</v>
      </c>
      <c r="K37" s="176">
        <v>25</v>
      </c>
      <c r="L37" s="177">
        <f>K37*D37</f>
        <v>175</v>
      </c>
      <c r="M37" s="177">
        <f>L37*$D$42/1000</f>
        <v>730.625</v>
      </c>
      <c r="N37" s="178">
        <v>318.43259999999998</v>
      </c>
      <c r="O37" s="68">
        <f>N37*D37</f>
        <v>2229.0281999999997</v>
      </c>
    </row>
    <row r="38" spans="2:15" s="2" customFormat="1" ht="15.75" thickBot="1" x14ac:dyDescent="0.3">
      <c r="B38" s="69">
        <v>4</v>
      </c>
      <c r="C38" s="79" t="s">
        <v>96</v>
      </c>
      <c r="D38" s="82">
        <v>18</v>
      </c>
      <c r="E38" s="81">
        <v>65</v>
      </c>
      <c r="F38" s="125">
        <f>E38*D38*$D$25/1000</f>
        <v>4884.75</v>
      </c>
      <c r="G38" s="123">
        <f>F38*$D$25/1000</f>
        <v>20393.831249999999</v>
      </c>
      <c r="H38" s="176" t="s">
        <v>104</v>
      </c>
      <c r="I38" s="176" t="s">
        <v>105</v>
      </c>
      <c r="J38" s="176" t="s">
        <v>107</v>
      </c>
      <c r="K38" s="176">
        <v>35</v>
      </c>
      <c r="L38" s="177">
        <f>K38*D38</f>
        <v>630</v>
      </c>
      <c r="M38" s="177">
        <f>L38*$D$42/1000</f>
        <v>2630.25</v>
      </c>
      <c r="N38" s="178">
        <v>327.27794999999998</v>
      </c>
      <c r="O38" s="68">
        <f>N38*D38</f>
        <v>5891.0030999999999</v>
      </c>
    </row>
    <row r="39" spans="2:15" s="131" customFormat="1" thickBot="1" x14ac:dyDescent="0.25">
      <c r="B39" s="179" t="s">
        <v>56</v>
      </c>
      <c r="C39" s="180" t="s">
        <v>57</v>
      </c>
      <c r="D39" s="181">
        <f>SUM(D37:D38)</f>
        <v>25</v>
      </c>
      <c r="E39" s="181" t="s">
        <v>58</v>
      </c>
      <c r="F39" s="181">
        <f>SUM(F37:F38)</f>
        <v>8684</v>
      </c>
      <c r="G39" s="181">
        <f>SUM(G37:G38)</f>
        <v>36255.699999999997</v>
      </c>
      <c r="H39" s="182" t="s">
        <v>58</v>
      </c>
      <c r="I39" s="182" t="s">
        <v>58</v>
      </c>
      <c r="J39" s="182" t="s">
        <v>58</v>
      </c>
      <c r="K39" s="182" t="s">
        <v>58</v>
      </c>
      <c r="L39" s="183">
        <f>SUM(L37:L38)</f>
        <v>805</v>
      </c>
      <c r="M39" s="183">
        <v>0</v>
      </c>
      <c r="N39" s="191" t="s">
        <v>58</v>
      </c>
      <c r="O39" s="185">
        <f>SUM(O37:O38)</f>
        <v>8120.0312999999996</v>
      </c>
    </row>
    <row r="40" spans="2:15" ht="15.75" thickBot="1" x14ac:dyDescent="0.3"/>
    <row r="41" spans="2:15" x14ac:dyDescent="0.25">
      <c r="B41" s="107" t="s">
        <v>98</v>
      </c>
      <c r="C41" s="108"/>
      <c r="D41" s="108"/>
      <c r="E41" s="109"/>
      <c r="F41" s="145"/>
    </row>
    <row r="42" spans="2:15" x14ac:dyDescent="0.25">
      <c r="B42" s="112" t="s">
        <v>64</v>
      </c>
      <c r="C42" s="113"/>
      <c r="D42" s="186">
        <v>4175</v>
      </c>
      <c r="E42" s="115" t="s">
        <v>99</v>
      </c>
    </row>
    <row r="43" spans="2:15" x14ac:dyDescent="0.25">
      <c r="B43" s="112" t="s">
        <v>100</v>
      </c>
      <c r="C43" s="113"/>
      <c r="D43" s="186">
        <f>F39-L39</f>
        <v>7879</v>
      </c>
      <c r="E43" s="115" t="s">
        <v>67</v>
      </c>
    </row>
    <row r="44" spans="2:15" ht="15" customHeight="1" x14ac:dyDescent="0.25">
      <c r="B44" s="187" t="s">
        <v>101</v>
      </c>
      <c r="C44" s="188"/>
      <c r="D44" s="186">
        <f>G39-M39</f>
        <v>36255.699999999997</v>
      </c>
      <c r="E44" s="115" t="s">
        <v>69</v>
      </c>
    </row>
    <row r="45" spans="2:15" x14ac:dyDescent="0.25">
      <c r="F45" s="192"/>
      <c r="G45" s="192"/>
    </row>
  </sheetData>
  <sheetProtection algorithmName="SHA-512" hashValue="YzJEhjxeKkahVHpznpgwMUV7lnVNXhtWvzQR4PDedVXUc4Br4JPY93HNjqvP3ViGVYSzttYeVlivtKLtroSW+w==" saltValue="KWCRRNdqk07j+43Xn2/tFA==" spinCount="100000" sheet="1" objects="1" scenarios="1"/>
  <mergeCells count="19">
    <mergeCell ref="B35:G35"/>
    <mergeCell ref="H35:O35"/>
    <mergeCell ref="B41:E41"/>
    <mergeCell ref="B42:C42"/>
    <mergeCell ref="B43:C43"/>
    <mergeCell ref="B44:C44"/>
    <mergeCell ref="B24:E24"/>
    <mergeCell ref="B25:C25"/>
    <mergeCell ref="B26:C26"/>
    <mergeCell ref="B27:C27"/>
    <mergeCell ref="B32:O32"/>
    <mergeCell ref="B33:O34"/>
    <mergeCell ref="B3:H5"/>
    <mergeCell ref="B7:D8"/>
    <mergeCell ref="B13:D13"/>
    <mergeCell ref="B15:O15"/>
    <mergeCell ref="B16:O17"/>
    <mergeCell ref="B18:G18"/>
    <mergeCell ref="H18:O18"/>
  </mergeCells>
  <pageMargins left="0.7" right="0.7" top="0.75" bottom="0.75" header="0.3" footer="0.3"/>
  <pageSetup scale="51"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2"/>
  <sheetViews>
    <sheetView topLeftCell="A8" workbookViewId="0">
      <selection activeCell="K24" sqref="K24"/>
    </sheetView>
  </sheetViews>
  <sheetFormatPr defaultColWidth="7.75" defaultRowHeight="15" x14ac:dyDescent="0.25"/>
  <cols>
    <col min="1" max="2" width="7.75" style="2"/>
    <col min="3" max="3" width="35.75" style="2" customWidth="1"/>
    <col min="4" max="4" width="10.875" style="2" customWidth="1"/>
    <col min="5" max="5" width="12.625" style="2" customWidth="1"/>
    <col min="6" max="6" width="25.75" style="2" customWidth="1"/>
    <col min="7" max="7" width="14.375" style="2" customWidth="1"/>
    <col min="8" max="8" width="15" style="2" customWidth="1"/>
    <col min="9" max="9" width="12.25" style="2" bestFit="1" customWidth="1"/>
    <col min="10" max="10" width="5.625" style="2" customWidth="1"/>
    <col min="11" max="16384" width="7.75" style="2"/>
  </cols>
  <sheetData>
    <row r="1" spans="2:9" ht="23.25" x14ac:dyDescent="0.35">
      <c r="B1" s="1"/>
      <c r="C1" s="1"/>
      <c r="D1" s="1"/>
      <c r="E1" s="1"/>
      <c r="F1" s="1"/>
      <c r="G1" s="1"/>
    </row>
    <row r="2" spans="2:9" x14ac:dyDescent="0.25">
      <c r="B2" s="3"/>
      <c r="C2" s="3"/>
      <c r="D2" s="3"/>
      <c r="E2" s="3"/>
      <c r="F2" s="3"/>
      <c r="G2" s="3"/>
    </row>
    <row r="3" spans="2:9" x14ac:dyDescent="0.25">
      <c r="C3" s="4" t="s">
        <v>0</v>
      </c>
    </row>
    <row r="4" spans="2:9" ht="15" customHeight="1" x14ac:dyDescent="0.25">
      <c r="B4" s="193" t="s">
        <v>108</v>
      </c>
      <c r="C4" s="194"/>
      <c r="D4" s="194"/>
      <c r="E4" s="194"/>
      <c r="F4" s="194"/>
      <c r="G4" s="194"/>
      <c r="H4" s="194"/>
      <c r="I4" s="195"/>
    </row>
    <row r="5" spans="2:9" ht="15" customHeight="1" x14ac:dyDescent="0.25">
      <c r="B5" s="196"/>
      <c r="C5" s="197"/>
      <c r="D5" s="197"/>
      <c r="E5" s="197"/>
      <c r="F5" s="197"/>
      <c r="G5" s="197"/>
      <c r="H5" s="197"/>
      <c r="I5" s="198"/>
    </row>
    <row r="6" spans="2:9" ht="15" customHeight="1" x14ac:dyDescent="0.25">
      <c r="B6" s="199"/>
      <c r="C6" s="200"/>
      <c r="D6" s="200"/>
      <c r="E6" s="200"/>
      <c r="F6" s="200"/>
      <c r="G6" s="200"/>
      <c r="H6" s="200"/>
      <c r="I6" s="201"/>
    </row>
    <row r="7" spans="2:9" x14ac:dyDescent="0.25">
      <c r="F7" s="15"/>
      <c r="H7" s="16"/>
      <c r="I7" s="16"/>
    </row>
    <row r="9" spans="2:9" ht="15.75" thickBot="1" x14ac:dyDescent="0.3"/>
    <row r="10" spans="2:9" x14ac:dyDescent="0.25">
      <c r="B10" s="202" t="s">
        <v>109</v>
      </c>
      <c r="C10" s="203"/>
      <c r="D10" s="203"/>
      <c r="E10" s="203"/>
      <c r="F10" s="203"/>
      <c r="G10" s="203"/>
      <c r="H10" s="203"/>
      <c r="I10" s="204"/>
    </row>
    <row r="11" spans="2:9" x14ac:dyDescent="0.25">
      <c r="B11" s="205"/>
      <c r="C11" s="206"/>
      <c r="D11" s="206"/>
      <c r="E11" s="206"/>
      <c r="F11" s="206"/>
      <c r="G11" s="206"/>
      <c r="H11" s="206"/>
      <c r="I11" s="207"/>
    </row>
    <row r="12" spans="2:9" ht="27.95" customHeight="1" x14ac:dyDescent="0.25">
      <c r="B12" s="208" t="s">
        <v>17</v>
      </c>
      <c r="C12" s="209" t="s">
        <v>60</v>
      </c>
      <c r="D12" s="210" t="s">
        <v>6</v>
      </c>
      <c r="E12" s="210"/>
      <c r="F12" s="211" t="s">
        <v>110</v>
      </c>
      <c r="G12" s="212" t="s">
        <v>111</v>
      </c>
      <c r="H12" s="212" t="s">
        <v>29</v>
      </c>
      <c r="I12" s="213" t="s">
        <v>30</v>
      </c>
    </row>
    <row r="13" spans="2:9" x14ac:dyDescent="0.25">
      <c r="B13" s="214">
        <v>1</v>
      </c>
      <c r="C13" s="215" t="s">
        <v>112</v>
      </c>
      <c r="D13" s="216">
        <v>367</v>
      </c>
      <c r="E13" s="217"/>
      <c r="F13" s="218" t="s">
        <v>113</v>
      </c>
      <c r="G13" s="219" t="s">
        <v>114</v>
      </c>
      <c r="H13" s="220">
        <v>24.307021799999998</v>
      </c>
      <c r="I13" s="221">
        <f>D13*H13</f>
        <v>8920.6770005999988</v>
      </c>
    </row>
    <row r="14" spans="2:9" ht="15.75" thickBot="1" x14ac:dyDescent="0.3">
      <c r="B14" s="222"/>
      <c r="C14" s="223"/>
      <c r="D14" s="223"/>
      <c r="E14" s="223"/>
      <c r="F14" s="223"/>
      <c r="G14" s="223"/>
      <c r="H14" s="223"/>
      <c r="I14" s="224"/>
    </row>
    <row r="16" spans="2:9" ht="15.75" thickBot="1" x14ac:dyDescent="0.3"/>
    <row r="17" spans="2:9" x14ac:dyDescent="0.25">
      <c r="B17" s="225" t="s">
        <v>115</v>
      </c>
      <c r="C17" s="226"/>
      <c r="D17" s="226"/>
      <c r="E17" s="226"/>
      <c r="F17" s="226"/>
      <c r="G17" s="226"/>
      <c r="H17" s="226"/>
      <c r="I17" s="227"/>
    </row>
    <row r="18" spans="2:9" ht="15.75" thickBot="1" x14ac:dyDescent="0.3">
      <c r="B18" s="228"/>
      <c r="C18" s="229"/>
      <c r="D18" s="229"/>
      <c r="E18" s="229"/>
      <c r="F18" s="229"/>
      <c r="G18" s="229"/>
      <c r="H18" s="229"/>
      <c r="I18" s="230"/>
    </row>
    <row r="19" spans="2:9" ht="15.75" thickBot="1" x14ac:dyDescent="0.3">
      <c r="B19" s="231" t="s">
        <v>116</v>
      </c>
      <c r="C19" s="232"/>
      <c r="D19" s="232"/>
      <c r="E19" s="232"/>
      <c r="F19" s="232"/>
      <c r="G19" s="232"/>
      <c r="H19" s="232"/>
      <c r="I19" s="233"/>
    </row>
    <row r="20" spans="2:9" ht="36" customHeight="1" x14ac:dyDescent="0.25">
      <c r="B20" s="234" t="s">
        <v>17</v>
      </c>
      <c r="C20" s="235" t="s">
        <v>60</v>
      </c>
      <c r="D20" s="236" t="s">
        <v>117</v>
      </c>
      <c r="E20" s="236"/>
      <c r="F20" s="237" t="s">
        <v>110</v>
      </c>
      <c r="G20" s="235" t="s">
        <v>111</v>
      </c>
      <c r="H20" s="235" t="s">
        <v>29</v>
      </c>
      <c r="I20" s="238" t="s">
        <v>30</v>
      </c>
    </row>
    <row r="21" spans="2:9" x14ac:dyDescent="0.25">
      <c r="B21" s="239">
        <v>2</v>
      </c>
      <c r="C21" s="240" t="s">
        <v>118</v>
      </c>
      <c r="D21" s="241">
        <v>367</v>
      </c>
      <c r="E21" s="242"/>
      <c r="F21" s="218" t="s">
        <v>119</v>
      </c>
      <c r="G21" s="240" t="s">
        <v>114</v>
      </c>
      <c r="H21" s="220">
        <v>131.54293839980184</v>
      </c>
      <c r="I21" s="221">
        <f>D21*H21</f>
        <v>48276.258392727279</v>
      </c>
    </row>
    <row r="22" spans="2:9" x14ac:dyDescent="0.25">
      <c r="B22" s="239">
        <v>3</v>
      </c>
      <c r="C22" s="240" t="s">
        <v>120</v>
      </c>
      <c r="D22" s="241">
        <v>367</v>
      </c>
      <c r="E22" s="242"/>
      <c r="F22" s="218" t="s">
        <v>121</v>
      </c>
      <c r="G22" s="240" t="s">
        <v>114</v>
      </c>
      <c r="H22" s="220"/>
      <c r="I22" s="221">
        <f>D22*H22</f>
        <v>0</v>
      </c>
    </row>
    <row r="23" spans="2:9" ht="15.75" thickBot="1" x14ac:dyDescent="0.3">
      <c r="B23" s="243"/>
      <c r="C23" s="244"/>
      <c r="D23" s="244"/>
      <c r="E23" s="244"/>
      <c r="F23" s="244"/>
      <c r="G23" s="244"/>
      <c r="H23" s="244"/>
      <c r="I23" s="245"/>
    </row>
    <row r="25" spans="2:9" ht="15.75" thickBot="1" x14ac:dyDescent="0.3">
      <c r="B25" s="246"/>
      <c r="C25" s="246"/>
      <c r="D25" s="246"/>
      <c r="E25" s="246"/>
    </row>
    <row r="26" spans="2:9" x14ac:dyDescent="0.25">
      <c r="B26" s="225" t="s">
        <v>122</v>
      </c>
      <c r="C26" s="226"/>
      <c r="D26" s="226"/>
      <c r="E26" s="226"/>
      <c r="F26" s="226"/>
      <c r="G26" s="226"/>
      <c r="H26" s="226"/>
      <c r="I26" s="227"/>
    </row>
    <row r="27" spans="2:9" ht="15.75" thickBot="1" x14ac:dyDescent="0.3">
      <c r="B27" s="228"/>
      <c r="C27" s="229"/>
      <c r="D27" s="229"/>
      <c r="E27" s="229"/>
      <c r="F27" s="229"/>
      <c r="G27" s="229"/>
      <c r="H27" s="229"/>
      <c r="I27" s="230"/>
    </row>
    <row r="28" spans="2:9" ht="15.75" thickBot="1" x14ac:dyDescent="0.3">
      <c r="B28" s="231" t="s">
        <v>123</v>
      </c>
      <c r="C28" s="232"/>
      <c r="D28" s="232"/>
      <c r="E28" s="232"/>
      <c r="F28" s="232"/>
      <c r="G28" s="232"/>
      <c r="H28" s="232"/>
      <c r="I28" s="233"/>
    </row>
    <row r="29" spans="2:9" ht="30" x14ac:dyDescent="0.25">
      <c r="B29" s="234" t="s">
        <v>17</v>
      </c>
      <c r="C29" s="235" t="s">
        <v>60</v>
      </c>
      <c r="D29" s="236" t="s">
        <v>117</v>
      </c>
      <c r="E29" s="236"/>
      <c r="F29" s="237" t="s">
        <v>110</v>
      </c>
      <c r="G29" s="235" t="s">
        <v>111</v>
      </c>
      <c r="H29" s="235" t="s">
        <v>124</v>
      </c>
      <c r="I29" s="238" t="s">
        <v>30</v>
      </c>
    </row>
    <row r="30" spans="2:9" x14ac:dyDescent="0.25">
      <c r="B30" s="239">
        <v>2</v>
      </c>
      <c r="C30" s="240" t="s">
        <v>125</v>
      </c>
      <c r="D30" s="241">
        <v>367</v>
      </c>
      <c r="E30" s="247"/>
      <c r="F30" s="218" t="s">
        <v>126</v>
      </c>
      <c r="G30" s="240" t="s">
        <v>114</v>
      </c>
      <c r="H30" s="220">
        <v>5</v>
      </c>
      <c r="I30" s="248">
        <f>D30*H30</f>
        <v>1835</v>
      </c>
    </row>
    <row r="31" spans="2:9" x14ac:dyDescent="0.25">
      <c r="B31" s="239">
        <v>3</v>
      </c>
      <c r="C31" s="240" t="s">
        <v>127</v>
      </c>
      <c r="D31" s="241">
        <v>367</v>
      </c>
      <c r="E31" s="242"/>
      <c r="F31" s="218" t="s">
        <v>121</v>
      </c>
      <c r="G31" s="240" t="s">
        <v>114</v>
      </c>
      <c r="H31" s="220"/>
      <c r="I31" s="248">
        <f>D31*H31</f>
        <v>0</v>
      </c>
    </row>
    <row r="32" spans="2:9" ht="15.75" thickBot="1" x14ac:dyDescent="0.3">
      <c r="B32" s="243"/>
      <c r="C32" s="244"/>
      <c r="D32" s="244"/>
      <c r="E32" s="244"/>
      <c r="F32" s="244"/>
      <c r="G32" s="244"/>
      <c r="H32" s="244"/>
      <c r="I32" s="245"/>
    </row>
  </sheetData>
  <sheetProtection algorithmName="SHA-512" hashValue="quVBudI2Ol+OFKnpvriNr69rAzA9jj8JNKmgFMlos/ANP3HPWK7t/vTEyIXjrqNOz0CyWBLbamxKJCB/0VFHqQ==" saltValue="go3OVcl7+DqMf1r1cCXaSQ==" spinCount="100000" sheet="1" formatCells="0" formatColumns="0" formatRows="0" insertColumns="0" insertRows="0" deleteColumns="0" deleteRows="0"/>
  <mergeCells count="18">
    <mergeCell ref="B26:I27"/>
    <mergeCell ref="B28:I28"/>
    <mergeCell ref="D29:E29"/>
    <mergeCell ref="D30:E30"/>
    <mergeCell ref="D31:E31"/>
    <mergeCell ref="B32:I32"/>
    <mergeCell ref="B17:I18"/>
    <mergeCell ref="B19:I19"/>
    <mergeCell ref="D20:E20"/>
    <mergeCell ref="D21:E21"/>
    <mergeCell ref="D22:E22"/>
    <mergeCell ref="B23:I23"/>
    <mergeCell ref="B1:G1"/>
    <mergeCell ref="B2:G2"/>
    <mergeCell ref="B4:I6"/>
    <mergeCell ref="B10:I11"/>
    <mergeCell ref="D12:E12"/>
    <mergeCell ref="D13:E13"/>
  </mergeCells>
  <printOptions horizontalCentered="1"/>
  <pageMargins left="0.75" right="0.75" top="0.75" bottom="0.75" header="0.3" footer="0.3"/>
  <pageSetup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3"/>
  <sheetViews>
    <sheetView zoomScaleSheetLayoutView="100" workbookViewId="0">
      <selection activeCell="K24" sqref="K24"/>
    </sheetView>
  </sheetViews>
  <sheetFormatPr defaultColWidth="7.875" defaultRowHeight="15" x14ac:dyDescent="0.25"/>
  <cols>
    <col min="1" max="1" width="4.75" style="128" customWidth="1"/>
    <col min="2" max="2" width="17" style="128" customWidth="1"/>
    <col min="3" max="3" width="4.75" style="128" customWidth="1"/>
    <col min="4" max="4" width="26.125" style="128" customWidth="1"/>
    <col min="5" max="5" width="25.625" style="128" customWidth="1"/>
    <col min="6" max="6" width="26.875" style="128" customWidth="1"/>
    <col min="7" max="7" width="7.75" style="128" customWidth="1"/>
    <col min="8" max="16384" width="7.875" style="128"/>
  </cols>
  <sheetData>
    <row r="1" spans="1:11" ht="23.25" x14ac:dyDescent="0.35">
      <c r="B1" s="1"/>
      <c r="C1" s="1"/>
      <c r="D1" s="1"/>
      <c r="E1" s="1"/>
      <c r="F1" s="1"/>
      <c r="G1" s="249"/>
    </row>
    <row r="2" spans="1:11" x14ac:dyDescent="0.25">
      <c r="B2" s="3"/>
      <c r="C2" s="3"/>
      <c r="D2" s="3"/>
      <c r="E2" s="3"/>
      <c r="F2" s="3"/>
      <c r="G2" s="3"/>
    </row>
    <row r="3" spans="1:11" x14ac:dyDescent="0.25">
      <c r="F3" s="8"/>
      <c r="G3" s="8"/>
    </row>
    <row r="4" spans="1:11" ht="15.75" thickBot="1" x14ac:dyDescent="0.3">
      <c r="B4" s="130"/>
      <c r="C4" s="4" t="s">
        <v>0</v>
      </c>
      <c r="F4" s="8"/>
      <c r="G4" s="8"/>
    </row>
    <row r="5" spans="1:11" s="8" customFormat="1" x14ac:dyDescent="0.25">
      <c r="B5" s="132" t="s">
        <v>128</v>
      </c>
      <c r="C5" s="133"/>
      <c r="D5" s="133"/>
      <c r="E5" s="133"/>
      <c r="F5" s="134"/>
    </row>
    <row r="6" spans="1:11" s="8" customFormat="1" x14ac:dyDescent="0.25">
      <c r="B6" s="135"/>
      <c r="C6" s="250"/>
      <c r="D6" s="250"/>
      <c r="E6" s="250"/>
      <c r="F6" s="137"/>
    </row>
    <row r="7" spans="1:11" s="8" customFormat="1" ht="15.75" thickBot="1" x14ac:dyDescent="0.3">
      <c r="B7" s="138"/>
      <c r="C7" s="139"/>
      <c r="D7" s="139"/>
      <c r="E7" s="139"/>
      <c r="F7" s="140"/>
    </row>
    <row r="8" spans="1:11" ht="15.75" thickBot="1" x14ac:dyDescent="0.3">
      <c r="A8" s="251"/>
      <c r="B8" s="252"/>
      <c r="C8" s="253"/>
      <c r="D8" s="253"/>
      <c r="E8" s="253"/>
      <c r="F8" s="253"/>
      <c r="G8" s="253"/>
      <c r="H8" s="253"/>
      <c r="I8" s="253"/>
      <c r="J8" s="253"/>
      <c r="K8" s="253"/>
    </row>
    <row r="9" spans="1:11" ht="14.45" customHeight="1" x14ac:dyDescent="0.25">
      <c r="D9" s="254" t="s">
        <v>129</v>
      </c>
      <c r="E9" s="255"/>
    </row>
    <row r="10" spans="1:11" x14ac:dyDescent="0.25">
      <c r="D10" s="256"/>
      <c r="E10" s="257"/>
    </row>
    <row r="11" spans="1:11" ht="27.95" customHeight="1" x14ac:dyDescent="0.25">
      <c r="D11" s="258" t="s">
        <v>130</v>
      </c>
      <c r="E11" s="259"/>
    </row>
    <row r="12" spans="1:11" s="131" customFormat="1" x14ac:dyDescent="0.25">
      <c r="D12" s="260" t="s">
        <v>131</v>
      </c>
      <c r="E12" s="159">
        <f>'[1]LED Conversion - Option #1'!D36+'[1]Post Tops - All Options'!D22</f>
        <v>367</v>
      </c>
      <c r="F12" s="128"/>
    </row>
    <row r="13" spans="1:11" x14ac:dyDescent="0.25">
      <c r="D13" s="261" t="s">
        <v>132</v>
      </c>
      <c r="E13" s="262">
        <v>1.42</v>
      </c>
    </row>
    <row r="14" spans="1:11" x14ac:dyDescent="0.25">
      <c r="D14" s="261" t="s">
        <v>133</v>
      </c>
      <c r="E14" s="154">
        <f>E13*E12</f>
        <v>521.14</v>
      </c>
    </row>
    <row r="15" spans="1:11" x14ac:dyDescent="0.25">
      <c r="D15" s="261" t="s">
        <v>134</v>
      </c>
      <c r="E15" s="154">
        <f>E14*12</f>
        <v>6253.68</v>
      </c>
    </row>
    <row r="16" spans="1:11" x14ac:dyDescent="0.25">
      <c r="D16" s="261"/>
      <c r="E16" s="115"/>
    </row>
    <row r="17" spans="4:7" x14ac:dyDescent="0.25">
      <c r="D17" s="261" t="s">
        <v>135</v>
      </c>
      <c r="E17" s="263" t="s">
        <v>136</v>
      </c>
    </row>
    <row r="18" spans="4:7" x14ac:dyDescent="0.25">
      <c r="D18" s="264"/>
      <c r="E18" s="265"/>
    </row>
    <row r="19" spans="4:7" ht="29.1" customHeight="1" thickBot="1" x14ac:dyDescent="0.3">
      <c r="D19" s="266" t="s">
        <v>137</v>
      </c>
      <c r="E19" s="267"/>
    </row>
    <row r="20" spans="4:7" ht="15.75" thickBot="1" x14ac:dyDescent="0.3"/>
    <row r="21" spans="4:7" ht="14.45" customHeight="1" x14ac:dyDescent="0.25">
      <c r="D21" s="254" t="s">
        <v>138</v>
      </c>
      <c r="E21" s="255"/>
    </row>
    <row r="22" spans="4:7" x14ac:dyDescent="0.25">
      <c r="D22" s="256"/>
      <c r="E22" s="257"/>
    </row>
    <row r="23" spans="4:7" ht="14.45" customHeight="1" x14ac:dyDescent="0.25">
      <c r="D23" s="258" t="s">
        <v>139</v>
      </c>
      <c r="E23" s="259"/>
    </row>
    <row r="24" spans="4:7" x14ac:dyDescent="0.25">
      <c r="D24" s="258"/>
      <c r="E24" s="259"/>
    </row>
    <row r="25" spans="4:7" s="131" customFormat="1" x14ac:dyDescent="0.25">
      <c r="D25" s="268" t="s">
        <v>131</v>
      </c>
      <c r="E25" s="269">
        <f>'[1]LED Conversion - Option #1'!D36+'[1]Post Tops - All Options'!D39</f>
        <v>367</v>
      </c>
      <c r="F25" s="128"/>
    </row>
    <row r="26" spans="4:7" x14ac:dyDescent="0.25">
      <c r="D26" s="261" t="s">
        <v>132</v>
      </c>
      <c r="E26" s="262">
        <v>0.69375000000000009</v>
      </c>
    </row>
    <row r="27" spans="4:7" x14ac:dyDescent="0.25">
      <c r="D27" s="261" t="s">
        <v>133</v>
      </c>
      <c r="E27" s="154">
        <f>E26*E25</f>
        <v>254.60625000000005</v>
      </c>
    </row>
    <row r="28" spans="4:7" x14ac:dyDescent="0.25">
      <c r="D28" s="261" t="s">
        <v>134</v>
      </c>
      <c r="E28" s="154">
        <f>E27*12</f>
        <v>3055.2750000000005</v>
      </c>
    </row>
    <row r="29" spans="4:7" x14ac:dyDescent="0.25">
      <c r="D29" s="261"/>
      <c r="E29" s="115"/>
      <c r="G29" s="253"/>
    </row>
    <row r="30" spans="4:7" x14ac:dyDescent="0.25">
      <c r="D30" s="261" t="s">
        <v>140</v>
      </c>
      <c r="E30" s="263" t="s">
        <v>141</v>
      </c>
      <c r="G30" s="253"/>
    </row>
    <row r="31" spans="4:7" x14ac:dyDescent="0.25">
      <c r="D31" s="264"/>
      <c r="E31" s="265"/>
      <c r="G31" s="253"/>
    </row>
    <row r="32" spans="4:7" ht="27.95" customHeight="1" thickBot="1" x14ac:dyDescent="0.3">
      <c r="D32" s="266" t="s">
        <v>142</v>
      </c>
      <c r="E32" s="270"/>
      <c r="G32" s="253"/>
    </row>
    <row r="33" spans="2:7" ht="15.75" thickBot="1" x14ac:dyDescent="0.3">
      <c r="D33" s="253"/>
      <c r="E33" s="253"/>
      <c r="G33" s="253"/>
    </row>
    <row r="34" spans="2:7" ht="14.45" customHeight="1" x14ac:dyDescent="0.25">
      <c r="D34" s="271" t="s">
        <v>143</v>
      </c>
      <c r="E34" s="272"/>
    </row>
    <row r="35" spans="2:7" x14ac:dyDescent="0.25">
      <c r="D35" s="273"/>
      <c r="E35" s="274"/>
    </row>
    <row r="36" spans="2:7" ht="29.25" x14ac:dyDescent="0.25">
      <c r="D36" s="275" t="s">
        <v>144</v>
      </c>
      <c r="E36" s="276"/>
    </row>
    <row r="37" spans="2:7" x14ac:dyDescent="0.25">
      <c r="D37" s="277" t="s">
        <v>145</v>
      </c>
      <c r="E37" s="278">
        <v>0.03</v>
      </c>
    </row>
    <row r="38" spans="2:7" x14ac:dyDescent="0.25">
      <c r="D38" s="277" t="s">
        <v>146</v>
      </c>
      <c r="E38" s="278">
        <v>0.03</v>
      </c>
    </row>
    <row r="39" spans="2:7" x14ac:dyDescent="0.25">
      <c r="D39" s="279" t="s">
        <v>147</v>
      </c>
      <c r="E39" s="280"/>
    </row>
    <row r="40" spans="2:7" x14ac:dyDescent="0.25">
      <c r="D40" s="281"/>
      <c r="E40" s="282"/>
    </row>
    <row r="41" spans="2:7" x14ac:dyDescent="0.25">
      <c r="D41" s="283"/>
      <c r="E41" s="284"/>
    </row>
    <row r="42" spans="2:7" x14ac:dyDescent="0.25">
      <c r="D42" s="285" t="s">
        <v>148</v>
      </c>
      <c r="E42" s="286"/>
    </row>
    <row r="43" spans="2:7" ht="15.75" thickBot="1" x14ac:dyDescent="0.3">
      <c r="D43" s="287"/>
      <c r="E43" s="288"/>
    </row>
    <row r="44" spans="2:7" ht="15.75" thickBot="1" x14ac:dyDescent="0.3"/>
    <row r="45" spans="2:7" ht="14.45" customHeight="1" x14ac:dyDescent="0.25">
      <c r="B45" s="289" t="s">
        <v>149</v>
      </c>
      <c r="C45" s="290"/>
      <c r="D45" s="290"/>
      <c r="E45" s="290"/>
      <c r="F45" s="291"/>
    </row>
    <row r="46" spans="2:7" ht="14.1" customHeight="1" x14ac:dyDescent="0.25">
      <c r="B46" s="292"/>
      <c r="C46" s="293"/>
      <c r="D46" s="293"/>
      <c r="E46" s="293"/>
      <c r="F46" s="294"/>
    </row>
    <row r="47" spans="2:7" ht="14.1" customHeight="1" x14ac:dyDescent="0.25">
      <c r="B47" s="292"/>
      <c r="C47" s="293"/>
      <c r="D47" s="293"/>
      <c r="E47" s="293"/>
      <c r="F47" s="294"/>
    </row>
    <row r="48" spans="2:7" ht="47.1" customHeight="1" thickBot="1" x14ac:dyDescent="0.3">
      <c r="B48" s="295" t="s">
        <v>150</v>
      </c>
      <c r="C48" s="296"/>
      <c r="D48" s="296"/>
      <c r="E48" s="296"/>
      <c r="F48" s="297"/>
    </row>
    <row r="49" spans="2:6" ht="14.45" customHeight="1" x14ac:dyDescent="0.25">
      <c r="B49" s="298"/>
      <c r="C49" s="298"/>
      <c r="D49" s="298"/>
      <c r="E49" s="298"/>
    </row>
    <row r="50" spans="2:6" ht="9.9499999999999993" customHeight="1" x14ac:dyDescent="0.25">
      <c r="B50" s="299"/>
      <c r="C50" s="299"/>
      <c r="D50" s="299"/>
      <c r="E50" s="299"/>
      <c r="F50" s="300"/>
    </row>
    <row r="51" spans="2:6" ht="9.9499999999999993" customHeight="1" x14ac:dyDescent="0.25">
      <c r="B51" s="301"/>
      <c r="C51" s="301"/>
      <c r="D51" s="301"/>
      <c r="E51" s="301"/>
      <c r="F51" s="300"/>
    </row>
    <row r="52" spans="2:6" x14ac:dyDescent="0.25">
      <c r="B52" s="299"/>
      <c r="C52" s="299"/>
      <c r="D52" s="299"/>
      <c r="E52" s="299"/>
      <c r="F52" s="300"/>
    </row>
    <row r="53" spans="2:6" x14ac:dyDescent="0.25">
      <c r="D53" s="299"/>
      <c r="E53" s="299"/>
      <c r="F53" s="300"/>
    </row>
  </sheetData>
  <sheetProtection algorithmName="SHA-512" hashValue="plWNOqk4iUg9XV4FxMaPRZUCUox7EktvIwA5QqhueEaYA0bqJCGBYVzFf6iagsBk78Bs2rLSDALPAaUfSWRf5w==" saltValue="oQX2MlRgkubws8LwBgHknA==" spinCount="100000" sheet="1" formatCells="0" formatColumns="0" formatRows="0" insertColumns="0" insertRows="0" deleteColumns="0" deleteRows="0"/>
  <mergeCells count="15">
    <mergeCell ref="D39:E41"/>
    <mergeCell ref="B45:F47"/>
    <mergeCell ref="B48:F48"/>
    <mergeCell ref="D19:E19"/>
    <mergeCell ref="D21:E22"/>
    <mergeCell ref="D23:E24"/>
    <mergeCell ref="D31:E31"/>
    <mergeCell ref="D32:E32"/>
    <mergeCell ref="D34:E35"/>
    <mergeCell ref="B1:F1"/>
    <mergeCell ref="B2:G2"/>
    <mergeCell ref="B5:F7"/>
    <mergeCell ref="D9:E10"/>
    <mergeCell ref="D11:E11"/>
    <mergeCell ref="D18:E18"/>
  </mergeCells>
  <printOptions horizontalCentered="1"/>
  <pageMargins left="1" right="1" top="1" bottom="1" header="0.3" footer="0.3"/>
  <pageSetup scale="7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95"/>
  <sheetViews>
    <sheetView zoomScale="69" zoomScaleNormal="69" workbookViewId="0">
      <selection activeCell="K24" sqref="K24"/>
    </sheetView>
  </sheetViews>
  <sheetFormatPr defaultColWidth="7.875" defaultRowHeight="15" x14ac:dyDescent="0.25"/>
  <cols>
    <col min="1" max="1" width="4.75" style="128" customWidth="1"/>
    <col min="2" max="2" width="24.625" style="128" customWidth="1"/>
    <col min="3" max="3" width="26.875" style="128" customWidth="1"/>
    <col min="4" max="4" width="10.875" style="128" customWidth="1"/>
    <col min="5" max="5" width="25.625" style="128" customWidth="1"/>
    <col min="6" max="6" width="26.875" style="128" customWidth="1"/>
    <col min="7" max="7" width="7.75" style="128" customWidth="1"/>
    <col min="8" max="16384" width="7.875" style="128"/>
  </cols>
  <sheetData>
    <row r="1" spans="2:7" ht="23.25" x14ac:dyDescent="0.35">
      <c r="B1" s="1"/>
      <c r="C1" s="1"/>
      <c r="D1" s="1"/>
      <c r="E1" s="1"/>
      <c r="F1" s="1"/>
      <c r="G1" s="249"/>
    </row>
    <row r="2" spans="2:7" x14ac:dyDescent="0.25">
      <c r="B2" s="3"/>
      <c r="C2" s="3"/>
      <c r="D2" s="3"/>
      <c r="E2" s="3"/>
      <c r="F2" s="3"/>
      <c r="G2" s="3"/>
    </row>
    <row r="3" spans="2:7" x14ac:dyDescent="0.25">
      <c r="F3" s="8"/>
      <c r="G3" s="8"/>
    </row>
    <row r="4" spans="2:7" ht="15.75" thickBot="1" x14ac:dyDescent="0.3">
      <c r="B4" s="130"/>
      <c r="C4" s="4" t="s">
        <v>0</v>
      </c>
      <c r="F4" s="8"/>
      <c r="G4" s="8"/>
    </row>
    <row r="5" spans="2:7" s="8" customFormat="1" x14ac:dyDescent="0.25">
      <c r="B5" s="132" t="s">
        <v>151</v>
      </c>
      <c r="C5" s="133"/>
      <c r="D5" s="133"/>
      <c r="E5" s="133"/>
      <c r="F5" s="134"/>
    </row>
    <row r="6" spans="2:7" s="8" customFormat="1" x14ac:dyDescent="0.25">
      <c r="B6" s="135"/>
      <c r="C6" s="250"/>
      <c r="D6" s="250"/>
      <c r="E6" s="250"/>
      <c r="F6" s="137"/>
    </row>
    <row r="7" spans="2:7" s="8" customFormat="1" ht="15.75" thickBot="1" x14ac:dyDescent="0.3">
      <c r="B7" s="138"/>
      <c r="C7" s="139"/>
      <c r="D7" s="139"/>
      <c r="E7" s="139"/>
      <c r="F7" s="140"/>
    </row>
    <row r="8" spans="2:7" ht="14.45" customHeight="1" thickBot="1" x14ac:dyDescent="0.3">
      <c r="B8" s="298"/>
      <c r="C8" s="298"/>
      <c r="D8" s="298"/>
      <c r="E8" s="298"/>
    </row>
    <row r="9" spans="2:7" ht="14.45" customHeight="1" x14ac:dyDescent="0.25">
      <c r="B9" s="302" t="s">
        <v>152</v>
      </c>
      <c r="C9" s="303"/>
      <c r="D9" s="303"/>
      <c r="E9" s="303"/>
      <c r="F9" s="304"/>
    </row>
    <row r="10" spans="2:7" x14ac:dyDescent="0.25">
      <c r="B10" s="305"/>
      <c r="C10" s="306"/>
      <c r="D10" s="306"/>
      <c r="E10" s="306"/>
      <c r="F10" s="307"/>
    </row>
    <row r="11" spans="2:7" ht="15.75" thickBot="1" x14ac:dyDescent="0.3">
      <c r="B11" s="305"/>
      <c r="C11" s="306"/>
      <c r="D11" s="306"/>
      <c r="E11" s="306"/>
      <c r="F11" s="307"/>
    </row>
    <row r="12" spans="2:7" ht="15" customHeight="1" x14ac:dyDescent="0.25">
      <c r="B12" s="308" t="s">
        <v>60</v>
      </c>
      <c r="C12" s="309" t="s">
        <v>153</v>
      </c>
      <c r="D12" s="18" t="s">
        <v>154</v>
      </c>
      <c r="E12" s="18"/>
      <c r="F12" s="310" t="s">
        <v>155</v>
      </c>
    </row>
    <row r="13" spans="2:7" x14ac:dyDescent="0.25">
      <c r="B13" s="38" t="s">
        <v>156</v>
      </c>
      <c r="C13" s="311" t="s">
        <v>157</v>
      </c>
      <c r="D13" s="312">
        <v>124.6</v>
      </c>
      <c r="E13" s="313"/>
      <c r="F13" s="314" t="s">
        <v>158</v>
      </c>
    </row>
    <row r="14" spans="2:7" x14ac:dyDescent="0.25">
      <c r="B14" s="38" t="s">
        <v>159</v>
      </c>
      <c r="C14" s="311"/>
      <c r="D14" s="313" t="s">
        <v>160</v>
      </c>
      <c r="E14" s="313"/>
      <c r="F14" s="314"/>
    </row>
    <row r="15" spans="2:7" ht="30" x14ac:dyDescent="0.25">
      <c r="B15" s="38" t="s">
        <v>161</v>
      </c>
      <c r="C15" s="315" t="s">
        <v>162</v>
      </c>
      <c r="D15" s="312">
        <v>178.9</v>
      </c>
      <c r="E15" s="313"/>
      <c r="F15" s="314" t="s">
        <v>158</v>
      </c>
    </row>
    <row r="16" spans="2:7" x14ac:dyDescent="0.25">
      <c r="B16" s="38" t="s">
        <v>163</v>
      </c>
      <c r="C16" s="311"/>
      <c r="D16" s="313" t="s">
        <v>164</v>
      </c>
      <c r="E16" s="313"/>
      <c r="F16" s="314"/>
    </row>
    <row r="17" spans="2:6" x14ac:dyDescent="0.25">
      <c r="B17" s="38" t="s">
        <v>165</v>
      </c>
      <c r="C17" s="311" t="s">
        <v>166</v>
      </c>
      <c r="D17" s="312">
        <v>84.64</v>
      </c>
      <c r="E17" s="313"/>
      <c r="F17" s="314" t="s">
        <v>158</v>
      </c>
    </row>
    <row r="18" spans="2:6" x14ac:dyDescent="0.25">
      <c r="B18" s="38" t="s">
        <v>167</v>
      </c>
      <c r="C18" s="311"/>
      <c r="D18" s="313" t="s">
        <v>168</v>
      </c>
      <c r="E18" s="313"/>
      <c r="F18" s="314"/>
    </row>
    <row r="19" spans="2:6" ht="30" x14ac:dyDescent="0.25">
      <c r="B19" s="38" t="s">
        <v>169</v>
      </c>
      <c r="C19" s="315" t="s">
        <v>170</v>
      </c>
      <c r="D19" s="312">
        <v>127.46</v>
      </c>
      <c r="E19" s="313"/>
      <c r="F19" s="314" t="s">
        <v>158</v>
      </c>
    </row>
    <row r="20" spans="2:6" x14ac:dyDescent="0.25">
      <c r="B20" s="38" t="s">
        <v>171</v>
      </c>
      <c r="C20" s="311"/>
      <c r="D20" s="313" t="s">
        <v>172</v>
      </c>
      <c r="E20" s="313"/>
      <c r="F20" s="314"/>
    </row>
    <row r="21" spans="2:6" x14ac:dyDescent="0.25">
      <c r="B21" s="38" t="s">
        <v>173</v>
      </c>
      <c r="C21" s="311" t="s">
        <v>174</v>
      </c>
      <c r="D21" s="312">
        <v>95.171999999999997</v>
      </c>
      <c r="E21" s="313"/>
      <c r="F21" s="314" t="s">
        <v>158</v>
      </c>
    </row>
    <row r="22" spans="2:6" x14ac:dyDescent="0.25">
      <c r="B22" s="38" t="s">
        <v>175</v>
      </c>
      <c r="C22" s="311"/>
      <c r="D22" s="313" t="s">
        <v>176</v>
      </c>
      <c r="E22" s="313"/>
      <c r="F22" s="314"/>
    </row>
    <row r="23" spans="2:6" x14ac:dyDescent="0.25">
      <c r="B23" s="38" t="s">
        <v>177</v>
      </c>
      <c r="C23" s="311" t="s">
        <v>178</v>
      </c>
      <c r="D23" s="312">
        <v>85.6</v>
      </c>
      <c r="E23" s="313"/>
      <c r="F23" s="314" t="s">
        <v>158</v>
      </c>
    </row>
    <row r="24" spans="2:6" x14ac:dyDescent="0.25">
      <c r="B24" s="38" t="s">
        <v>179</v>
      </c>
      <c r="C24" s="311"/>
      <c r="D24" s="312" t="s">
        <v>180</v>
      </c>
      <c r="E24" s="313"/>
      <c r="F24" s="314"/>
    </row>
    <row r="25" spans="2:6" x14ac:dyDescent="0.25">
      <c r="B25" s="38" t="s">
        <v>181</v>
      </c>
      <c r="C25" s="311" t="s">
        <v>182</v>
      </c>
      <c r="D25" s="312">
        <v>126.8</v>
      </c>
      <c r="E25" s="313"/>
      <c r="F25" s="314" t="s">
        <v>158</v>
      </c>
    </row>
    <row r="26" spans="2:6" x14ac:dyDescent="0.25">
      <c r="B26" s="38" t="s">
        <v>183</v>
      </c>
      <c r="C26" s="311"/>
      <c r="D26" s="313" t="s">
        <v>184</v>
      </c>
      <c r="E26" s="313"/>
      <c r="F26" s="314"/>
    </row>
    <row r="27" spans="2:6" ht="15.95" customHeight="1" thickBot="1" x14ac:dyDescent="0.3">
      <c r="B27" s="316"/>
      <c r="C27" s="317"/>
      <c r="D27" s="318"/>
      <c r="E27" s="319"/>
      <c r="F27" s="320"/>
    </row>
    <row r="28" spans="2:6" x14ac:dyDescent="0.25">
      <c r="B28" s="321"/>
      <c r="C28" s="321"/>
      <c r="D28" s="321"/>
      <c r="E28" s="321"/>
      <c r="F28" s="322"/>
    </row>
    <row r="29" spans="2:6" ht="15.75" thickBot="1" x14ac:dyDescent="0.3">
      <c r="B29" s="323"/>
      <c r="C29" s="323"/>
      <c r="D29" s="323"/>
      <c r="E29" s="323"/>
      <c r="F29" s="322"/>
    </row>
    <row r="30" spans="2:6" ht="14.45" customHeight="1" x14ac:dyDescent="0.25">
      <c r="B30" s="324" t="s">
        <v>185</v>
      </c>
      <c r="C30" s="325"/>
      <c r="D30" s="325"/>
      <c r="E30" s="326"/>
      <c r="F30" s="327"/>
    </row>
    <row r="31" spans="2:6" x14ac:dyDescent="0.25">
      <c r="B31" s="328"/>
      <c r="C31" s="329"/>
      <c r="D31" s="329"/>
      <c r="E31" s="330"/>
      <c r="F31" s="331"/>
    </row>
    <row r="32" spans="2:6" ht="27.95" customHeight="1" x14ac:dyDescent="0.25">
      <c r="B32" s="332" t="s">
        <v>186</v>
      </c>
      <c r="C32" s="333"/>
      <c r="D32" s="333"/>
      <c r="E32" s="334"/>
      <c r="F32" s="335" t="s">
        <v>187</v>
      </c>
    </row>
    <row r="33" spans="2:6" x14ac:dyDescent="0.25">
      <c r="B33" s="336"/>
      <c r="C33" s="322"/>
      <c r="D33" s="322"/>
      <c r="E33" s="331"/>
      <c r="F33" s="337"/>
    </row>
    <row r="34" spans="2:6" x14ac:dyDescent="0.25">
      <c r="B34" s="338" t="s">
        <v>60</v>
      </c>
      <c r="C34" s="339" t="s">
        <v>153</v>
      </c>
      <c r="D34" s="339" t="s">
        <v>154</v>
      </c>
      <c r="E34" s="340" t="s">
        <v>155</v>
      </c>
      <c r="F34" s="341"/>
    </row>
    <row r="35" spans="2:6" x14ac:dyDescent="0.25">
      <c r="B35" s="342" t="s">
        <v>156</v>
      </c>
      <c r="C35" s="343" t="s">
        <v>188</v>
      </c>
      <c r="D35" s="344">
        <v>93.016000000000005</v>
      </c>
      <c r="E35" s="345" t="s">
        <v>189</v>
      </c>
      <c r="F35" s="346"/>
    </row>
    <row r="36" spans="2:6" x14ac:dyDescent="0.25">
      <c r="B36" s="342" t="s">
        <v>159</v>
      </c>
      <c r="C36" s="343"/>
      <c r="D36" s="347" t="s">
        <v>190</v>
      </c>
      <c r="E36" s="345"/>
      <c r="F36" s="348"/>
    </row>
    <row r="37" spans="2:6" x14ac:dyDescent="0.25">
      <c r="B37" s="342" t="s">
        <v>161</v>
      </c>
      <c r="C37" s="343" t="s">
        <v>191</v>
      </c>
      <c r="D37" s="344">
        <v>106.40666666666667</v>
      </c>
      <c r="E37" s="345" t="s">
        <v>189</v>
      </c>
      <c r="F37" s="346"/>
    </row>
    <row r="38" spans="2:6" x14ac:dyDescent="0.25">
      <c r="B38" s="342" t="s">
        <v>163</v>
      </c>
      <c r="C38" s="343"/>
      <c r="D38" s="347" t="s">
        <v>192</v>
      </c>
      <c r="E38" s="345"/>
      <c r="F38" s="348"/>
    </row>
    <row r="39" spans="2:6" x14ac:dyDescent="0.25">
      <c r="B39" s="342" t="s">
        <v>165</v>
      </c>
      <c r="C39" s="343" t="s">
        <v>193</v>
      </c>
      <c r="D39" s="344">
        <v>246.40000000000003</v>
      </c>
      <c r="E39" s="345" t="s">
        <v>189</v>
      </c>
      <c r="F39" s="346"/>
    </row>
    <row r="40" spans="2:6" x14ac:dyDescent="0.25">
      <c r="B40" s="342" t="s">
        <v>167</v>
      </c>
      <c r="C40" s="343"/>
      <c r="D40" s="347" t="s">
        <v>194</v>
      </c>
      <c r="E40" s="345"/>
      <c r="F40" s="348"/>
    </row>
    <row r="41" spans="2:6" x14ac:dyDescent="0.25">
      <c r="B41" s="342" t="s">
        <v>169</v>
      </c>
      <c r="C41" s="343" t="s">
        <v>195</v>
      </c>
      <c r="D41" s="344">
        <v>163.53333333333336</v>
      </c>
      <c r="E41" s="345" t="s">
        <v>189</v>
      </c>
      <c r="F41" s="346"/>
    </row>
    <row r="42" spans="2:6" x14ac:dyDescent="0.25">
      <c r="B42" s="342" t="s">
        <v>171</v>
      </c>
      <c r="C42" s="343"/>
      <c r="D42" s="347" t="s">
        <v>196</v>
      </c>
      <c r="E42" s="345"/>
      <c r="F42" s="348"/>
    </row>
    <row r="43" spans="2:6" ht="60" x14ac:dyDescent="0.25">
      <c r="B43" s="342" t="s">
        <v>173</v>
      </c>
      <c r="C43" s="349" t="s">
        <v>197</v>
      </c>
      <c r="D43" s="344">
        <v>112.83800000000001</v>
      </c>
      <c r="E43" s="345" t="s">
        <v>198</v>
      </c>
      <c r="F43" s="346"/>
    </row>
    <row r="44" spans="2:6" x14ac:dyDescent="0.25">
      <c r="B44" s="342" t="s">
        <v>175</v>
      </c>
      <c r="C44" s="349"/>
      <c r="D44" s="347" t="s">
        <v>199</v>
      </c>
      <c r="E44" s="345"/>
      <c r="F44" s="348"/>
    </row>
    <row r="45" spans="2:6" x14ac:dyDescent="0.25">
      <c r="B45" s="342" t="s">
        <v>177</v>
      </c>
      <c r="C45" s="349" t="s">
        <v>200</v>
      </c>
      <c r="D45" s="344">
        <v>68.2</v>
      </c>
      <c r="E45" s="345" t="s">
        <v>114</v>
      </c>
      <c r="F45" s="346"/>
    </row>
    <row r="46" spans="2:6" x14ac:dyDescent="0.25">
      <c r="B46" s="342" t="s">
        <v>179</v>
      </c>
      <c r="C46" s="349"/>
      <c r="D46" s="347" t="s">
        <v>201</v>
      </c>
      <c r="E46" s="345"/>
      <c r="F46" s="348"/>
    </row>
    <row r="47" spans="2:6" ht="30" x14ac:dyDescent="0.25">
      <c r="B47" s="342" t="s">
        <v>181</v>
      </c>
      <c r="C47" s="349" t="s">
        <v>202</v>
      </c>
      <c r="D47" s="344">
        <v>139.83750000000001</v>
      </c>
      <c r="E47" s="345" t="s">
        <v>114</v>
      </c>
      <c r="F47" s="346"/>
    </row>
    <row r="48" spans="2:6" x14ac:dyDescent="0.25">
      <c r="B48" s="342" t="s">
        <v>183</v>
      </c>
      <c r="C48" s="349"/>
      <c r="D48" s="347" t="s">
        <v>203</v>
      </c>
      <c r="E48" s="345"/>
      <c r="F48" s="348"/>
    </row>
    <row r="49" spans="2:6" ht="30" x14ac:dyDescent="0.25">
      <c r="B49" s="342" t="s">
        <v>204</v>
      </c>
      <c r="C49" s="349" t="s">
        <v>205</v>
      </c>
      <c r="D49" s="344">
        <v>189.06250000000003</v>
      </c>
      <c r="E49" s="345" t="s">
        <v>114</v>
      </c>
      <c r="F49" s="346"/>
    </row>
    <row r="50" spans="2:6" x14ac:dyDescent="0.25">
      <c r="B50" s="342" t="s">
        <v>206</v>
      </c>
      <c r="C50" s="349"/>
      <c r="D50" s="347" t="s">
        <v>207</v>
      </c>
      <c r="E50" s="345"/>
      <c r="F50" s="348"/>
    </row>
    <row r="51" spans="2:6" ht="30" x14ac:dyDescent="0.25">
      <c r="B51" s="342" t="s">
        <v>208</v>
      </c>
      <c r="C51" s="349" t="s">
        <v>209</v>
      </c>
      <c r="D51" s="344">
        <v>241.31250000000003</v>
      </c>
      <c r="E51" s="345" t="s">
        <v>114</v>
      </c>
      <c r="F51" s="346"/>
    </row>
    <row r="52" spans="2:6" x14ac:dyDescent="0.25">
      <c r="B52" s="342" t="s">
        <v>210</v>
      </c>
      <c r="C52" s="349"/>
      <c r="D52" s="347" t="s">
        <v>211</v>
      </c>
      <c r="E52" s="345"/>
      <c r="F52" s="348"/>
    </row>
    <row r="53" spans="2:6" ht="30" x14ac:dyDescent="0.25">
      <c r="B53" s="342" t="s">
        <v>212</v>
      </c>
      <c r="C53" s="349" t="s">
        <v>213</v>
      </c>
      <c r="D53" s="344">
        <v>335.63750000000005</v>
      </c>
      <c r="E53" s="345" t="s">
        <v>114</v>
      </c>
      <c r="F53" s="346"/>
    </row>
    <row r="54" spans="2:6" x14ac:dyDescent="0.25">
      <c r="B54" s="342" t="s">
        <v>214</v>
      </c>
      <c r="C54" s="349"/>
      <c r="D54" s="347" t="s">
        <v>215</v>
      </c>
      <c r="E54" s="345"/>
      <c r="F54" s="348"/>
    </row>
    <row r="55" spans="2:6" ht="30" x14ac:dyDescent="0.25">
      <c r="B55" s="342" t="s">
        <v>216</v>
      </c>
      <c r="C55" s="349" t="s">
        <v>217</v>
      </c>
      <c r="D55" s="344">
        <v>410.43750000000006</v>
      </c>
      <c r="E55" s="345" t="s">
        <v>114</v>
      </c>
      <c r="F55" s="346"/>
    </row>
    <row r="56" spans="2:6" x14ac:dyDescent="0.25">
      <c r="B56" s="342" t="s">
        <v>218</v>
      </c>
      <c r="C56" s="349"/>
      <c r="D56" s="347" t="s">
        <v>219</v>
      </c>
      <c r="E56" s="345"/>
      <c r="F56" s="348"/>
    </row>
    <row r="57" spans="2:6" ht="30" x14ac:dyDescent="0.25">
      <c r="B57" s="342" t="s">
        <v>220</v>
      </c>
      <c r="C57" s="349" t="s">
        <v>221</v>
      </c>
      <c r="D57" s="344">
        <v>486.88750000000005</v>
      </c>
      <c r="E57" s="345" t="s">
        <v>114</v>
      </c>
      <c r="F57" s="346"/>
    </row>
    <row r="58" spans="2:6" x14ac:dyDescent="0.25">
      <c r="B58" s="342" t="s">
        <v>222</v>
      </c>
      <c r="C58" s="349"/>
      <c r="D58" s="347" t="s">
        <v>223</v>
      </c>
      <c r="E58" s="345"/>
      <c r="F58" s="348"/>
    </row>
    <row r="59" spans="2:6" ht="60" x14ac:dyDescent="0.25">
      <c r="B59" s="342" t="s">
        <v>224</v>
      </c>
      <c r="C59" s="349" t="s">
        <v>225</v>
      </c>
      <c r="D59" s="344">
        <v>409.20000000000005</v>
      </c>
      <c r="E59" s="345" t="s">
        <v>114</v>
      </c>
      <c r="F59" s="346"/>
    </row>
    <row r="60" spans="2:6" x14ac:dyDescent="0.25">
      <c r="B60" s="342" t="s">
        <v>226</v>
      </c>
      <c r="C60" s="349"/>
      <c r="D60" s="347" t="s">
        <v>227</v>
      </c>
      <c r="E60" s="345"/>
      <c r="F60" s="348"/>
    </row>
    <row r="61" spans="2:6" x14ac:dyDescent="0.25">
      <c r="B61" s="342" t="s">
        <v>228</v>
      </c>
      <c r="C61" s="349" t="s">
        <v>229</v>
      </c>
      <c r="D61" s="344">
        <v>1663.3833333333332</v>
      </c>
      <c r="E61" s="350" t="s">
        <v>114</v>
      </c>
      <c r="F61" s="346"/>
    </row>
    <row r="62" spans="2:6" x14ac:dyDescent="0.25">
      <c r="B62" s="342" t="s">
        <v>230</v>
      </c>
      <c r="C62" s="349"/>
      <c r="D62" s="347" t="s">
        <v>231</v>
      </c>
      <c r="E62" s="350"/>
      <c r="F62" s="348"/>
    </row>
    <row r="63" spans="2:6" x14ac:dyDescent="0.25">
      <c r="B63" s="342" t="s">
        <v>232</v>
      </c>
      <c r="C63" s="349" t="s">
        <v>233</v>
      </c>
      <c r="D63" s="344">
        <v>1973.2166666666669</v>
      </c>
      <c r="E63" s="350" t="s">
        <v>114</v>
      </c>
      <c r="F63" s="346"/>
    </row>
    <row r="64" spans="2:6" x14ac:dyDescent="0.25">
      <c r="B64" s="342" t="s">
        <v>234</v>
      </c>
      <c r="C64" s="349"/>
      <c r="D64" s="347" t="s">
        <v>235</v>
      </c>
      <c r="E64" s="350"/>
      <c r="F64" s="348"/>
    </row>
    <row r="65" spans="2:6" x14ac:dyDescent="0.25">
      <c r="B65" s="342" t="s">
        <v>236</v>
      </c>
      <c r="C65" s="349" t="s">
        <v>237</v>
      </c>
      <c r="D65" s="344">
        <v>2673.55</v>
      </c>
      <c r="E65" s="350" t="s">
        <v>114</v>
      </c>
      <c r="F65" s="346"/>
    </row>
    <row r="66" spans="2:6" x14ac:dyDescent="0.25">
      <c r="B66" s="342" t="s">
        <v>238</v>
      </c>
      <c r="C66" s="349"/>
      <c r="D66" s="347" t="s">
        <v>239</v>
      </c>
      <c r="E66" s="350"/>
      <c r="F66" s="348"/>
    </row>
    <row r="67" spans="2:6" x14ac:dyDescent="0.25">
      <c r="B67" s="342" t="s">
        <v>240</v>
      </c>
      <c r="C67" s="349" t="s">
        <v>241</v>
      </c>
      <c r="D67" s="351">
        <v>0.1</v>
      </c>
      <c r="E67" s="350" t="s">
        <v>242</v>
      </c>
      <c r="F67" s="346"/>
    </row>
    <row r="68" spans="2:6" x14ac:dyDescent="0.25">
      <c r="B68" s="342" t="s">
        <v>243</v>
      </c>
      <c r="C68" s="349"/>
      <c r="D68" s="347" t="s">
        <v>244</v>
      </c>
      <c r="E68" s="345"/>
      <c r="F68" s="331"/>
    </row>
    <row r="69" spans="2:6" x14ac:dyDescent="0.25">
      <c r="B69" s="352"/>
      <c r="C69" s="353"/>
      <c r="D69" s="321"/>
      <c r="E69" s="354"/>
      <c r="F69" s="355"/>
    </row>
    <row r="70" spans="2:6" ht="15.75" thickBot="1" x14ac:dyDescent="0.3">
      <c r="B70" s="356"/>
      <c r="C70" s="357"/>
      <c r="D70" s="357"/>
      <c r="E70" s="358"/>
      <c r="F70" s="359"/>
    </row>
    <row r="71" spans="2:6" x14ac:dyDescent="0.25">
      <c r="B71" s="299"/>
      <c r="C71" s="299"/>
      <c r="D71" s="299"/>
      <c r="E71" s="299"/>
      <c r="F71" s="300"/>
    </row>
    <row r="72" spans="2:6" x14ac:dyDescent="0.25">
      <c r="B72" s="301"/>
      <c r="C72" s="301"/>
      <c r="D72" s="301"/>
      <c r="E72" s="301"/>
      <c r="F72" s="300"/>
    </row>
    <row r="73" spans="2:6" x14ac:dyDescent="0.25">
      <c r="B73" s="301"/>
      <c r="C73" s="301"/>
      <c r="D73" s="360"/>
      <c r="E73" s="301"/>
      <c r="F73" s="300"/>
    </row>
    <row r="74" spans="2:6" x14ac:dyDescent="0.25">
      <c r="B74" s="301"/>
      <c r="C74" s="301"/>
      <c r="D74" s="361"/>
      <c r="E74" s="301"/>
      <c r="F74" s="300"/>
    </row>
    <row r="75" spans="2:6" x14ac:dyDescent="0.25">
      <c r="B75" s="301"/>
      <c r="C75" s="301"/>
      <c r="D75" s="361"/>
      <c r="E75" s="301"/>
      <c r="F75" s="300"/>
    </row>
    <row r="76" spans="2:6" x14ac:dyDescent="0.25">
      <c r="B76" s="301"/>
      <c r="C76" s="301"/>
      <c r="D76" s="361"/>
      <c r="E76" s="301"/>
      <c r="F76" s="300"/>
    </row>
    <row r="77" spans="2:6" x14ac:dyDescent="0.25">
      <c r="B77" s="301"/>
      <c r="C77" s="301"/>
      <c r="D77" s="361"/>
      <c r="E77" s="301"/>
      <c r="F77" s="300"/>
    </row>
    <row r="78" spans="2:6" x14ac:dyDescent="0.25">
      <c r="B78" s="301"/>
      <c r="C78" s="301"/>
      <c r="D78" s="361"/>
      <c r="E78" s="301"/>
      <c r="F78" s="300"/>
    </row>
    <row r="79" spans="2:6" x14ac:dyDescent="0.25">
      <c r="B79" s="301"/>
      <c r="C79" s="301"/>
      <c r="D79" s="361"/>
      <c r="E79" s="301"/>
      <c r="F79" s="300"/>
    </row>
    <row r="80" spans="2:6" x14ac:dyDescent="0.25">
      <c r="B80" s="301"/>
      <c r="C80" s="301"/>
      <c r="D80" s="361"/>
      <c r="E80" s="301"/>
      <c r="F80" s="300"/>
    </row>
    <row r="81" spans="2:6" x14ac:dyDescent="0.25">
      <c r="B81" s="301"/>
      <c r="C81" s="301"/>
      <c r="D81" s="361"/>
      <c r="E81" s="301"/>
      <c r="F81" s="300"/>
    </row>
    <row r="82" spans="2:6" x14ac:dyDescent="0.25">
      <c r="B82" s="301"/>
      <c r="C82" s="301"/>
      <c r="D82" s="361"/>
      <c r="E82" s="301"/>
      <c r="F82" s="300"/>
    </row>
    <row r="83" spans="2:6" x14ac:dyDescent="0.25">
      <c r="B83" s="301"/>
      <c r="C83" s="301"/>
      <c r="D83" s="361"/>
      <c r="E83" s="299"/>
      <c r="F83" s="300"/>
    </row>
    <row r="84" spans="2:6" x14ac:dyDescent="0.25">
      <c r="B84" s="301"/>
      <c r="C84" s="301"/>
      <c r="D84" s="361"/>
      <c r="E84" s="299"/>
      <c r="F84" s="300"/>
    </row>
    <row r="85" spans="2:6" x14ac:dyDescent="0.25">
      <c r="B85" s="301"/>
      <c r="C85" s="301"/>
      <c r="D85" s="361"/>
      <c r="E85" s="299"/>
      <c r="F85" s="300"/>
    </row>
    <row r="86" spans="2:6" x14ac:dyDescent="0.25">
      <c r="B86" s="301"/>
      <c r="C86" s="301"/>
      <c r="D86" s="299"/>
      <c r="E86" s="299"/>
      <c r="F86" s="300"/>
    </row>
    <row r="87" spans="2:6" x14ac:dyDescent="0.25">
      <c r="B87" s="301"/>
      <c r="C87" s="301"/>
      <c r="D87" s="299"/>
      <c r="E87" s="299"/>
      <c r="F87" s="300"/>
    </row>
    <row r="88" spans="2:6" x14ac:dyDescent="0.25">
      <c r="B88" s="301"/>
      <c r="C88" s="301"/>
      <c r="D88" s="299"/>
      <c r="E88" s="299"/>
      <c r="F88" s="300"/>
    </row>
    <row r="89" spans="2:6" x14ac:dyDescent="0.25">
      <c r="B89" s="299"/>
      <c r="C89" s="299"/>
      <c r="D89" s="299"/>
      <c r="E89" s="299"/>
      <c r="F89" s="300"/>
    </row>
    <row r="90" spans="2:6" x14ac:dyDescent="0.25">
      <c r="B90" s="299"/>
      <c r="C90" s="299"/>
      <c r="D90" s="299"/>
      <c r="E90" s="299"/>
      <c r="F90" s="300"/>
    </row>
    <row r="91" spans="2:6" x14ac:dyDescent="0.25">
      <c r="B91" s="299"/>
      <c r="C91" s="299"/>
      <c r="D91" s="299"/>
      <c r="E91" s="299"/>
      <c r="F91" s="300"/>
    </row>
    <row r="92" spans="2:6" x14ac:dyDescent="0.25">
      <c r="B92" s="299"/>
      <c r="C92" s="299"/>
      <c r="D92" s="299"/>
      <c r="E92" s="299"/>
      <c r="F92" s="300"/>
    </row>
    <row r="93" spans="2:6" x14ac:dyDescent="0.25">
      <c r="B93" s="299"/>
      <c r="C93" s="299"/>
      <c r="D93" s="299"/>
      <c r="E93" s="299"/>
      <c r="F93" s="300"/>
    </row>
    <row r="94" spans="2:6" x14ac:dyDescent="0.25">
      <c r="B94" s="299"/>
      <c r="C94" s="299"/>
      <c r="D94" s="299"/>
      <c r="E94" s="299"/>
      <c r="F94" s="300"/>
    </row>
    <row r="95" spans="2:6" x14ac:dyDescent="0.25">
      <c r="B95" s="299"/>
      <c r="C95" s="299"/>
      <c r="D95" s="299"/>
      <c r="E95" s="299"/>
      <c r="F95" s="300"/>
    </row>
  </sheetData>
  <sheetProtection algorithmName="SHA-512" hashValue="4umepQ9wgNAlx6mfH2DlRNPf92+BnzR4J/V7754svJUERTEYnoPF2weWIv8232tLM0bl05aRq/TlbPznYHRsnw==" saltValue="3d/6oZORllxODU5qORYojA==" spinCount="100000" sheet="1" objects="1" scenarios="1"/>
  <mergeCells count="22">
    <mergeCell ref="D26:E26"/>
    <mergeCell ref="D27:E27"/>
    <mergeCell ref="B30:E31"/>
    <mergeCell ref="B32:E32"/>
    <mergeCell ref="D20:E20"/>
    <mergeCell ref="D21:E21"/>
    <mergeCell ref="D22:E22"/>
    <mergeCell ref="D23:E23"/>
    <mergeCell ref="D24:E24"/>
    <mergeCell ref="D25:E25"/>
    <mergeCell ref="D14:E14"/>
    <mergeCell ref="D15:E15"/>
    <mergeCell ref="D16:E16"/>
    <mergeCell ref="D17:E17"/>
    <mergeCell ref="D18:E18"/>
    <mergeCell ref="D19:E19"/>
    <mergeCell ref="B1:F1"/>
    <mergeCell ref="B2:G2"/>
    <mergeCell ref="B5:F7"/>
    <mergeCell ref="B9:F11"/>
    <mergeCell ref="D12:E12"/>
    <mergeCell ref="D13:E13"/>
  </mergeCells>
  <pageMargins left="0.7" right="0.7" top="0.75" bottom="0.75" header="0.3" footer="0.3"/>
  <pageSetup scale="94" fitToHeight="0" orientation="landscape" horizontalDpi="1200" verticalDpi="1200" r:id="rId1"/>
  <rowBreaks count="1" manualBreakCount="1">
    <brk id="2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F15"/>
  <sheetViews>
    <sheetView workbookViewId="0">
      <selection activeCell="K24" sqref="K24"/>
    </sheetView>
  </sheetViews>
  <sheetFormatPr defaultColWidth="9.5" defaultRowHeight="15" x14ac:dyDescent="0.25"/>
  <cols>
    <col min="1" max="1" width="9.5" style="2"/>
    <col min="2" max="2" width="16.625" style="2" customWidth="1"/>
    <col min="3" max="3" width="24.875" style="2" customWidth="1"/>
    <col min="4" max="4" width="16.375" style="2" customWidth="1"/>
    <col min="5" max="5" width="9.5" style="2"/>
    <col min="6" max="6" width="14.375" style="2" customWidth="1"/>
    <col min="7" max="16384" width="9.5" style="2"/>
  </cols>
  <sheetData>
    <row r="3" spans="2:6" ht="15.75" thickBot="1" x14ac:dyDescent="0.3">
      <c r="B3" s="130"/>
      <c r="C3" s="4" t="s">
        <v>0</v>
      </c>
      <c r="D3" s="128"/>
      <c r="E3" s="128"/>
    </row>
    <row r="4" spans="2:6" x14ac:dyDescent="0.25">
      <c r="B4" s="362" t="s">
        <v>245</v>
      </c>
      <c r="C4" s="363"/>
      <c r="D4" s="363"/>
      <c r="E4" s="363"/>
      <c r="F4" s="364"/>
    </row>
    <row r="5" spans="2:6" x14ac:dyDescent="0.25">
      <c r="B5" s="365"/>
      <c r="C5" s="366"/>
      <c r="D5" s="366"/>
      <c r="E5" s="366"/>
      <c r="F5" s="367"/>
    </row>
    <row r="6" spans="2:6" ht="15.75" thickBot="1" x14ac:dyDescent="0.3">
      <c r="B6" s="368"/>
      <c r="C6" s="369"/>
      <c r="D6" s="369"/>
      <c r="E6" s="369"/>
      <c r="F6" s="370"/>
    </row>
    <row r="7" spans="2:6" x14ac:dyDescent="0.25">
      <c r="B7" s="371"/>
      <c r="C7" s="371"/>
      <c r="D7" s="371"/>
      <c r="E7" s="371"/>
      <c r="F7" s="371"/>
    </row>
    <row r="8" spans="2:6" ht="15.75" thickBot="1" x14ac:dyDescent="0.3">
      <c r="B8" s="371"/>
      <c r="C8" s="371"/>
      <c r="D8" s="371"/>
      <c r="E8" s="371"/>
      <c r="F8" s="371"/>
    </row>
    <row r="9" spans="2:6" x14ac:dyDescent="0.25">
      <c r="B9" s="324" t="s">
        <v>246</v>
      </c>
      <c r="C9" s="325"/>
      <c r="D9" s="325"/>
      <c r="E9" s="325"/>
      <c r="F9" s="326"/>
    </row>
    <row r="10" spans="2:6" x14ac:dyDescent="0.25">
      <c r="B10" s="328"/>
      <c r="C10" s="372"/>
      <c r="D10" s="372"/>
      <c r="E10" s="372"/>
      <c r="F10" s="330"/>
    </row>
    <row r="11" spans="2:6" ht="15.75" thickBot="1" x14ac:dyDescent="0.3">
      <c r="B11" s="328"/>
      <c r="C11" s="372"/>
      <c r="D11" s="372"/>
      <c r="E11" s="372"/>
      <c r="F11" s="330"/>
    </row>
    <row r="12" spans="2:6" ht="42.95" customHeight="1" x14ac:dyDescent="0.25">
      <c r="B12" s="308" t="s">
        <v>60</v>
      </c>
      <c r="C12" s="309" t="s">
        <v>153</v>
      </c>
      <c r="D12" s="373" t="s">
        <v>247</v>
      </c>
      <c r="E12" s="18"/>
      <c r="F12" s="310" t="s">
        <v>155</v>
      </c>
    </row>
    <row r="13" spans="2:6" x14ac:dyDescent="0.25">
      <c r="B13" s="38">
        <v>1</v>
      </c>
      <c r="C13" s="311" t="s">
        <v>248</v>
      </c>
      <c r="D13" s="374">
        <v>7169.369309090911</v>
      </c>
      <c r="E13" s="374"/>
      <c r="F13" s="314" t="s">
        <v>249</v>
      </c>
    </row>
    <row r="14" spans="2:6" x14ac:dyDescent="0.25">
      <c r="B14" s="371"/>
      <c r="C14" s="371"/>
      <c r="D14" s="371"/>
      <c r="E14" s="371"/>
      <c r="F14" s="371"/>
    </row>
    <row r="15" spans="2:6" x14ac:dyDescent="0.25">
      <c r="B15" s="371"/>
      <c r="C15" s="371"/>
      <c r="D15" s="371"/>
      <c r="E15" s="371"/>
      <c r="F15" s="371"/>
    </row>
  </sheetData>
  <sheetProtection algorithmName="SHA-512" hashValue="qciP5WqUjaZURRCNHHRbzlKpHrOBYDprh5fu3vydlfeRV9cI1P8BqoeghPxHcrMdfgDoegmKMroYtNhPeVu7ag==" saltValue="bkyh+TN8taMI0HgT98KHiQ==" spinCount="100000" sheet="1" objects="1" scenarios="1"/>
  <mergeCells count="4">
    <mergeCell ref="B4:F6"/>
    <mergeCell ref="B9:F11"/>
    <mergeCell ref="D12:E12"/>
    <mergeCell ref="D13:E13"/>
  </mergeCells>
  <printOptions horizontalCentered="1"/>
  <pageMargins left="0.75" right="0.75" top="0.75" bottom="0.75" header="0.3" footer="0.3"/>
  <pageSetup scale="96"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LED Conversion - Option #1 (A6)</vt:lpstr>
      <vt:lpstr>LED Conversion - Option #2 (A6)</vt:lpstr>
      <vt:lpstr>Post Tops - All Options (A6)</vt:lpstr>
      <vt:lpstr>Controls - All Options (A6)</vt:lpstr>
      <vt:lpstr>Maintenance Pricing (A6)</vt:lpstr>
      <vt:lpstr>Labor and Material Pricing (A6)</vt:lpstr>
      <vt:lpstr>GIS Lighting Survey (A6)</vt:lpstr>
      <vt:lpstr>'Controls - All Options (A6)'!Print_Area</vt:lpstr>
      <vt:lpstr>'GIS Lighting Survey (A6)'!Print_Area</vt:lpstr>
      <vt:lpstr>'Labor and Material Pricing (A6)'!Print_Area</vt:lpstr>
      <vt:lpstr>'LED Conversion - Option #1 (A6)'!Print_Area</vt:lpstr>
      <vt:lpstr>'Maintenance Pricing (A6)'!Print_Area</vt:lpstr>
      <vt:lpstr>'Post Tops - All Options (A6)'!Print_Area</vt:lpstr>
    </vt:vector>
  </TitlesOfParts>
  <Company>PowerSecure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Randall</dc:creator>
  <cp:lastModifiedBy>Stephen Randall</cp:lastModifiedBy>
  <dcterms:created xsi:type="dcterms:W3CDTF">2021-02-06T20:16:02Z</dcterms:created>
  <dcterms:modified xsi:type="dcterms:W3CDTF">2021-02-06T20:17:35Z</dcterms:modified>
</cp:coreProperties>
</file>